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36.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 windowWidth="15195" windowHeight="8955" firstSheet="6" activeTab="6"/>
  </bookViews>
  <sheets>
    <sheet name="2009-MOD-PRINT - EARNINGS SORT" sheetId="8" r:id="rId1"/>
    <sheet name="2009-MOD-PRINT - NAME SORT" sheetId="15" r:id="rId2"/>
    <sheet name="2009-MOD-PRINT - POSITION SORT" sheetId="17" r:id="rId3"/>
    <sheet name="2009 - ONE HEADER-EARNINGS SORT" sheetId="3" r:id="rId4"/>
    <sheet name="2009 - ONE HEADER-NAME SORT" sheetId="13" r:id="rId5"/>
    <sheet name="2009 - ONE HEADER-POSITION SORT" sheetId="18" r:id="rId6"/>
    <sheet name="2009 - MOD" sheetId="4" r:id="rId7"/>
    <sheet name="2009 - MOD-FIRE &amp; POLICE" sheetId="11" r:id="rId8"/>
    <sheet name="2009 - MOD-FIRE" sheetId="9" r:id="rId9"/>
    <sheet name="2009 - MOD-POLICE" sheetId="10" r:id="rId10"/>
    <sheet name="El Segundo $100K+ Pensions - AS" sheetId="12" r:id="rId11"/>
    <sheet name="El Segundo $100K+ Pensions - NS" sheetId="7" r:id="rId12"/>
  </sheets>
  <calcPr calcId="125725"/>
</workbook>
</file>

<file path=xl/calcChain.xml><?xml version="1.0" encoding="utf-8"?>
<calcChain xmlns="http://schemas.openxmlformats.org/spreadsheetml/2006/main">
  <c r="H288" i="18"/>
  <c r="E288"/>
  <c r="D288"/>
  <c r="H287"/>
  <c r="E287"/>
  <c r="D287"/>
  <c r="H286"/>
  <c r="E286"/>
  <c r="D286"/>
  <c r="H288" i="13"/>
  <c r="E288"/>
  <c r="D288"/>
  <c r="H287"/>
  <c r="E287"/>
  <c r="D287"/>
  <c r="H286"/>
  <c r="E286"/>
  <c r="D286"/>
  <c r="H288" i="3"/>
  <c r="D288"/>
  <c r="E288"/>
  <c r="H287"/>
  <c r="E287"/>
  <c r="D287"/>
  <c r="H286"/>
  <c r="E286"/>
  <c r="D286"/>
  <c r="H284" i="18"/>
  <c r="G284"/>
  <c r="E284"/>
  <c r="D284"/>
  <c r="C166"/>
  <c r="C228"/>
  <c r="C56"/>
  <c r="C125"/>
  <c r="C163"/>
  <c r="C191"/>
  <c r="C99"/>
  <c r="C12"/>
  <c r="C69"/>
  <c r="C252"/>
  <c r="C124"/>
  <c r="C148"/>
  <c r="C32"/>
  <c r="C279"/>
  <c r="C130"/>
  <c r="C149"/>
  <c r="C192"/>
  <c r="C281"/>
  <c r="C189"/>
  <c r="C245"/>
  <c r="C158"/>
  <c r="C169"/>
  <c r="C89"/>
  <c r="C213"/>
  <c r="C157"/>
  <c r="C141"/>
  <c r="C103"/>
  <c r="C133"/>
  <c r="C132"/>
  <c r="C79"/>
  <c r="C137"/>
  <c r="C254"/>
  <c r="C168"/>
  <c r="C76"/>
  <c r="C53"/>
  <c r="C20"/>
  <c r="C236"/>
  <c r="C194"/>
  <c r="C225"/>
  <c r="C91"/>
  <c r="C104"/>
  <c r="C195"/>
  <c r="C165"/>
  <c r="C100"/>
  <c r="C55"/>
  <c r="C85"/>
  <c r="C268"/>
  <c r="C224"/>
  <c r="C25"/>
  <c r="C98"/>
  <c r="C15"/>
  <c r="C95"/>
  <c r="C243"/>
  <c r="C238"/>
  <c r="C90"/>
  <c r="C73"/>
  <c r="C142"/>
  <c r="C106"/>
  <c r="C240"/>
  <c r="C212"/>
  <c r="C45"/>
  <c r="C215"/>
  <c r="C146"/>
  <c r="C136"/>
  <c r="C186"/>
  <c r="C144"/>
  <c r="C60"/>
  <c r="C40"/>
  <c r="C72"/>
  <c r="C201"/>
  <c r="C271"/>
  <c r="C68"/>
  <c r="C259"/>
  <c r="C17"/>
  <c r="C138"/>
  <c r="C71"/>
  <c r="C105"/>
  <c r="C135"/>
  <c r="C185"/>
  <c r="C134"/>
  <c r="C167"/>
  <c r="C86"/>
  <c r="C198"/>
  <c r="C154"/>
  <c r="C151"/>
  <c r="C200"/>
  <c r="C217"/>
  <c r="C123"/>
  <c r="C33"/>
  <c r="C147"/>
  <c r="C35"/>
  <c r="C278"/>
  <c r="C77"/>
  <c r="C187"/>
  <c r="C139"/>
  <c r="C14"/>
  <c r="C282"/>
  <c r="C164"/>
  <c r="C267"/>
  <c r="C74"/>
  <c r="C16"/>
  <c r="C156"/>
  <c r="C61"/>
  <c r="C210"/>
  <c r="C216"/>
  <c r="C264"/>
  <c r="F47"/>
  <c r="C47" s="1"/>
  <c r="C231"/>
  <c r="C179"/>
  <c r="C126"/>
  <c r="C29"/>
  <c r="C172"/>
  <c r="C196"/>
  <c r="C140"/>
  <c r="C66"/>
  <c r="C93"/>
  <c r="C206"/>
  <c r="C207"/>
  <c r="C129"/>
  <c r="C261"/>
  <c r="C188"/>
  <c r="C81"/>
  <c r="C232"/>
  <c r="C266"/>
  <c r="C251"/>
  <c r="C120"/>
  <c r="C82"/>
  <c r="C263"/>
  <c r="C160"/>
  <c r="C18"/>
  <c r="C229"/>
  <c r="C34"/>
  <c r="C253"/>
  <c r="C202"/>
  <c r="C54"/>
  <c r="C182"/>
  <c r="C65"/>
  <c r="C204"/>
  <c r="C101"/>
  <c r="C28"/>
  <c r="C234"/>
  <c r="C260"/>
  <c r="C121"/>
  <c r="C117"/>
  <c r="C174"/>
  <c r="C92"/>
  <c r="C145"/>
  <c r="C21"/>
  <c r="C176"/>
  <c r="C177"/>
  <c r="C197"/>
  <c r="C180"/>
  <c r="C31"/>
  <c r="C237"/>
  <c r="C83"/>
  <c r="C67"/>
  <c r="C218"/>
  <c r="C87"/>
  <c r="C265"/>
  <c r="C49"/>
  <c r="C203"/>
  <c r="C227"/>
  <c r="C111"/>
  <c r="C242"/>
  <c r="C102"/>
  <c r="C70"/>
  <c r="C150"/>
  <c r="C273"/>
  <c r="C255"/>
  <c r="C153"/>
  <c r="C39"/>
  <c r="C113"/>
  <c r="C75"/>
  <c r="C270"/>
  <c r="C241"/>
  <c r="C78"/>
  <c r="C143"/>
  <c r="C80"/>
  <c r="C64"/>
  <c r="C38"/>
  <c r="F222"/>
  <c r="C222" s="1"/>
  <c r="C269"/>
  <c r="C199"/>
  <c r="C13"/>
  <c r="C226"/>
  <c r="C119"/>
  <c r="C118"/>
  <c r="C249"/>
  <c r="C30"/>
  <c r="F173"/>
  <c r="C22"/>
  <c r="C127"/>
  <c r="C250"/>
  <c r="C41"/>
  <c r="C59"/>
  <c r="C280"/>
  <c r="C223"/>
  <c r="C233"/>
  <c r="C115"/>
  <c r="C244"/>
  <c r="C246"/>
  <c r="C208"/>
  <c r="C128"/>
  <c r="C11"/>
  <c r="C171"/>
  <c r="C36"/>
  <c r="C96"/>
  <c r="C94"/>
  <c r="C275"/>
  <c r="C27"/>
  <c r="C221"/>
  <c r="C46"/>
  <c r="C131"/>
  <c r="C274"/>
  <c r="C108"/>
  <c r="C181"/>
  <c r="C178"/>
  <c r="C107"/>
  <c r="C162"/>
  <c r="C19"/>
  <c r="C161"/>
  <c r="C220"/>
  <c r="C209"/>
  <c r="C256"/>
  <c r="C52"/>
  <c r="C170"/>
  <c r="C48"/>
  <c r="C110"/>
  <c r="C23"/>
  <c r="C257"/>
  <c r="C44"/>
  <c r="C230"/>
  <c r="C159"/>
  <c r="C190"/>
  <c r="C37"/>
  <c r="C10"/>
  <c r="C58"/>
  <c r="C155"/>
  <c r="C97"/>
  <c r="C258"/>
  <c r="C116"/>
  <c r="C112"/>
  <c r="C122"/>
  <c r="C51"/>
  <c r="C272"/>
  <c r="C219"/>
  <c r="C183"/>
  <c r="C184"/>
  <c r="C277"/>
  <c r="C214"/>
  <c r="C43"/>
  <c r="C114"/>
  <c r="C50"/>
  <c r="C62"/>
  <c r="C84"/>
  <c r="C24"/>
  <c r="C247"/>
  <c r="C57"/>
  <c r="C235"/>
  <c r="C26"/>
  <c r="C175"/>
  <c r="C262"/>
  <c r="C152"/>
  <c r="C205"/>
  <c r="C63"/>
  <c r="C276"/>
  <c r="C211"/>
  <c r="C88"/>
  <c r="C42"/>
  <c r="C193"/>
  <c r="C248"/>
  <c r="C109"/>
  <c r="C239"/>
  <c r="H308" i="17"/>
  <c r="G308"/>
  <c r="E308"/>
  <c r="D308"/>
  <c r="C306"/>
  <c r="C305"/>
  <c r="C304"/>
  <c r="C303"/>
  <c r="C302"/>
  <c r="C301"/>
  <c r="C300"/>
  <c r="C299"/>
  <c r="C298"/>
  <c r="C297"/>
  <c r="C296"/>
  <c r="C295"/>
  <c r="C294"/>
  <c r="C293"/>
  <c r="C292"/>
  <c r="C291"/>
  <c r="C290"/>
  <c r="C289"/>
  <c r="C288"/>
  <c r="C287"/>
  <c r="C286"/>
  <c r="C285"/>
  <c r="C284"/>
  <c r="C283"/>
  <c r="C282"/>
  <c r="C281"/>
  <c r="C280"/>
  <c r="C279"/>
  <c r="C278"/>
  <c r="C273"/>
  <c r="C272"/>
  <c r="C271"/>
  <c r="C270"/>
  <c r="C269"/>
  <c r="C268"/>
  <c r="C267"/>
  <c r="C266"/>
  <c r="C265"/>
  <c r="C264"/>
  <c r="C263"/>
  <c r="C262"/>
  <c r="C261"/>
  <c r="C260"/>
  <c r="C259"/>
  <c r="C258"/>
  <c r="C257"/>
  <c r="C256"/>
  <c r="C255"/>
  <c r="C254"/>
  <c r="C253"/>
  <c r="C252"/>
  <c r="C251"/>
  <c r="C250"/>
  <c r="C249"/>
  <c r="C248"/>
  <c r="C247"/>
  <c r="C246"/>
  <c r="C245"/>
  <c r="C244"/>
  <c r="C243"/>
  <c r="F242"/>
  <c r="C242" s="1"/>
  <c r="C241"/>
  <c r="C240"/>
  <c r="C239"/>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5"/>
  <c r="C194"/>
  <c r="C193"/>
  <c r="C192"/>
  <c r="C191"/>
  <c r="C190"/>
  <c r="C189"/>
  <c r="C188"/>
  <c r="C187"/>
  <c r="C186"/>
  <c r="F185"/>
  <c r="C185" s="1"/>
  <c r="C184"/>
  <c r="C183"/>
  <c r="C182"/>
  <c r="C181"/>
  <c r="C180"/>
  <c r="C179"/>
  <c r="C178"/>
  <c r="C177"/>
  <c r="C176"/>
  <c r="C175"/>
  <c r="C174"/>
  <c r="C173"/>
  <c r="C172"/>
  <c r="C171"/>
  <c r="C170"/>
  <c r="C169"/>
  <c r="C168"/>
  <c r="C167"/>
  <c r="C166"/>
  <c r="C165"/>
  <c r="C164"/>
  <c r="C163"/>
  <c r="C162"/>
  <c r="C161"/>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17"/>
  <c r="C116"/>
  <c r="C115"/>
  <c r="C114"/>
  <c r="C113"/>
  <c r="C112"/>
  <c r="C111"/>
  <c r="C110"/>
  <c r="C109"/>
  <c r="C108"/>
  <c r="C107"/>
  <c r="C106"/>
  <c r="C105"/>
  <c r="C104"/>
  <c r="C103"/>
  <c r="C102"/>
  <c r="C101"/>
  <c r="C100"/>
  <c r="C99"/>
  <c r="C98"/>
  <c r="C97"/>
  <c r="C96"/>
  <c r="C95"/>
  <c r="C94"/>
  <c r="C93"/>
  <c r="C92"/>
  <c r="C91"/>
  <c r="C90"/>
  <c r="C89"/>
  <c r="C88"/>
  <c r="C87"/>
  <c r="C86"/>
  <c r="C85"/>
  <c r="C84"/>
  <c r="C83"/>
  <c r="C78"/>
  <c r="C77"/>
  <c r="C76"/>
  <c r="C75"/>
  <c r="C74"/>
  <c r="C73"/>
  <c r="C72"/>
  <c r="C71"/>
  <c r="C70"/>
  <c r="C69"/>
  <c r="C68"/>
  <c r="C67"/>
  <c r="C66"/>
  <c r="C65"/>
  <c r="C64"/>
  <c r="C63"/>
  <c r="C62"/>
  <c r="C61"/>
  <c r="C60"/>
  <c r="C59"/>
  <c r="C58"/>
  <c r="C57"/>
  <c r="C56"/>
  <c r="C55"/>
  <c r="C54"/>
  <c r="C53"/>
  <c r="C52"/>
  <c r="C51"/>
  <c r="C50"/>
  <c r="C49"/>
  <c r="C48"/>
  <c r="F47"/>
  <c r="F308" s="1"/>
  <c r="C46"/>
  <c r="C45"/>
  <c r="C44"/>
  <c r="C39"/>
  <c r="C38"/>
  <c r="C37"/>
  <c r="C36"/>
  <c r="C35"/>
  <c r="C34"/>
  <c r="C33"/>
  <c r="C32"/>
  <c r="C31"/>
  <c r="C30"/>
  <c r="C29"/>
  <c r="C28"/>
  <c r="C27"/>
  <c r="C26"/>
  <c r="C25"/>
  <c r="C24"/>
  <c r="C23"/>
  <c r="C22"/>
  <c r="C21"/>
  <c r="C20"/>
  <c r="C19"/>
  <c r="C18"/>
  <c r="C17"/>
  <c r="C16"/>
  <c r="C15"/>
  <c r="C14"/>
  <c r="C13"/>
  <c r="C12"/>
  <c r="C11"/>
  <c r="C10"/>
  <c r="C9"/>
  <c r="C8"/>
  <c r="C7"/>
  <c r="C6"/>
  <c r="H308" i="15"/>
  <c r="G308"/>
  <c r="E308"/>
  <c r="D308"/>
  <c r="C306"/>
  <c r="C305"/>
  <c r="C304"/>
  <c r="C303"/>
  <c r="C302"/>
  <c r="C301"/>
  <c r="C300"/>
  <c r="C299"/>
  <c r="C298"/>
  <c r="C297"/>
  <c r="C296"/>
  <c r="C295"/>
  <c r="C294"/>
  <c r="C293"/>
  <c r="C292"/>
  <c r="C291"/>
  <c r="C290"/>
  <c r="C289"/>
  <c r="C288"/>
  <c r="C287"/>
  <c r="C286"/>
  <c r="C285"/>
  <c r="C284"/>
  <c r="C283"/>
  <c r="C282"/>
  <c r="C281"/>
  <c r="C280"/>
  <c r="C279"/>
  <c r="C278"/>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5"/>
  <c r="C194"/>
  <c r="C193"/>
  <c r="C192"/>
  <c r="C191"/>
  <c r="C190"/>
  <c r="C189"/>
  <c r="F188"/>
  <c r="C188" s="1"/>
  <c r="C187"/>
  <c r="C186"/>
  <c r="C185"/>
  <c r="C184"/>
  <c r="C183"/>
  <c r="C182"/>
  <c r="C181"/>
  <c r="C180"/>
  <c r="C179"/>
  <c r="C178"/>
  <c r="C177"/>
  <c r="C176"/>
  <c r="C175"/>
  <c r="C174"/>
  <c r="C173"/>
  <c r="C172"/>
  <c r="C171"/>
  <c r="C170"/>
  <c r="C169"/>
  <c r="C168"/>
  <c r="C167"/>
  <c r="C166"/>
  <c r="C165"/>
  <c r="C164"/>
  <c r="C163"/>
  <c r="C162"/>
  <c r="C161"/>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17"/>
  <c r="C116"/>
  <c r="C115"/>
  <c r="C114"/>
  <c r="C113"/>
  <c r="C112"/>
  <c r="C111"/>
  <c r="C110"/>
  <c r="C109"/>
  <c r="C108"/>
  <c r="C107"/>
  <c r="F106"/>
  <c r="C106"/>
  <c r="C105"/>
  <c r="C104"/>
  <c r="C103"/>
  <c r="C102"/>
  <c r="C101"/>
  <c r="C100"/>
  <c r="C99"/>
  <c r="C98"/>
  <c r="F97"/>
  <c r="F308" s="1"/>
  <c r="C97"/>
  <c r="C96"/>
  <c r="C95"/>
  <c r="C94"/>
  <c r="C93"/>
  <c r="C92"/>
  <c r="C91"/>
  <c r="C90"/>
  <c r="C89"/>
  <c r="C88"/>
  <c r="C87"/>
  <c r="C86"/>
  <c r="C85"/>
  <c r="C84"/>
  <c r="C83"/>
  <c r="C78"/>
  <c r="C77"/>
  <c r="C76"/>
  <c r="C75"/>
  <c r="C74"/>
  <c r="C73"/>
  <c r="C72"/>
  <c r="C71"/>
  <c r="C70"/>
  <c r="C69"/>
  <c r="C68"/>
  <c r="C67"/>
  <c r="C66"/>
  <c r="C65"/>
  <c r="C64"/>
  <c r="C63"/>
  <c r="C62"/>
  <c r="C61"/>
  <c r="C60"/>
  <c r="C59"/>
  <c r="C58"/>
  <c r="C57"/>
  <c r="C56"/>
  <c r="C55"/>
  <c r="C54"/>
  <c r="C53"/>
  <c r="C52"/>
  <c r="C51"/>
  <c r="C50"/>
  <c r="C49"/>
  <c r="C48"/>
  <c r="C47"/>
  <c r="C46"/>
  <c r="C45"/>
  <c r="C44"/>
  <c r="C39"/>
  <c r="C38"/>
  <c r="C37"/>
  <c r="C36"/>
  <c r="C35"/>
  <c r="C34"/>
  <c r="C33"/>
  <c r="C32"/>
  <c r="C31"/>
  <c r="C30"/>
  <c r="C29"/>
  <c r="C28"/>
  <c r="C27"/>
  <c r="C26"/>
  <c r="C25"/>
  <c r="C24"/>
  <c r="C23"/>
  <c r="C22"/>
  <c r="C21"/>
  <c r="C20"/>
  <c r="C19"/>
  <c r="C18"/>
  <c r="C17"/>
  <c r="C16"/>
  <c r="C15"/>
  <c r="C14"/>
  <c r="C13"/>
  <c r="C12"/>
  <c r="C11"/>
  <c r="C10"/>
  <c r="C9"/>
  <c r="C8"/>
  <c r="C7"/>
  <c r="C6"/>
  <c r="H284" i="13"/>
  <c r="G284"/>
  <c r="E284"/>
  <c r="D284"/>
  <c r="C79"/>
  <c r="C282"/>
  <c r="C229"/>
  <c r="C240"/>
  <c r="C222"/>
  <c r="C61"/>
  <c r="C37"/>
  <c r="C247"/>
  <c r="C52"/>
  <c r="C77"/>
  <c r="C220"/>
  <c r="C126"/>
  <c r="C196"/>
  <c r="C187"/>
  <c r="C173"/>
  <c r="C279"/>
  <c r="C272"/>
  <c r="C136"/>
  <c r="C63"/>
  <c r="C99"/>
  <c r="C186"/>
  <c r="C112"/>
  <c r="C192"/>
  <c r="C115"/>
  <c r="C268"/>
  <c r="C199"/>
  <c r="C32"/>
  <c r="C191"/>
  <c r="C267"/>
  <c r="C271"/>
  <c r="C193"/>
  <c r="C87"/>
  <c r="C154"/>
  <c r="C21"/>
  <c r="C113"/>
  <c r="C252"/>
  <c r="C83"/>
  <c r="C275"/>
  <c r="C106"/>
  <c r="C230"/>
  <c r="C219"/>
  <c r="C163"/>
  <c r="C20"/>
  <c r="C153"/>
  <c r="C226"/>
  <c r="C208"/>
  <c r="C205"/>
  <c r="C185"/>
  <c r="C278"/>
  <c r="C64"/>
  <c r="C212"/>
  <c r="C210"/>
  <c r="C26"/>
  <c r="C47"/>
  <c r="C198"/>
  <c r="C150"/>
  <c r="C43"/>
  <c r="C273"/>
  <c r="C209"/>
  <c r="C109"/>
  <c r="C269"/>
  <c r="C18"/>
  <c r="C151"/>
  <c r="C17"/>
  <c r="C89"/>
  <c r="C24"/>
  <c r="C178"/>
  <c r="C181"/>
  <c r="C246"/>
  <c r="C116"/>
  <c r="C29"/>
  <c r="C248"/>
  <c r="C177"/>
  <c r="C142"/>
  <c r="C88"/>
  <c r="C232"/>
  <c r="C53"/>
  <c r="C85"/>
  <c r="C62"/>
  <c r="C160"/>
  <c r="C221"/>
  <c r="C257"/>
  <c r="C33"/>
  <c r="C255"/>
  <c r="C135"/>
  <c r="C207"/>
  <c r="C74"/>
  <c r="C12"/>
  <c r="C46"/>
  <c r="C265"/>
  <c r="C172"/>
  <c r="C69"/>
  <c r="C182"/>
  <c r="C14"/>
  <c r="C48"/>
  <c r="C94"/>
  <c r="C188"/>
  <c r="C155"/>
  <c r="C104"/>
  <c r="C158"/>
  <c r="C25"/>
  <c r="C103"/>
  <c r="C280"/>
  <c r="C259"/>
  <c r="C82"/>
  <c r="C211"/>
  <c r="C108"/>
  <c r="C31"/>
  <c r="C127"/>
  <c r="C238"/>
  <c r="C146"/>
  <c r="C168"/>
  <c r="C117"/>
  <c r="C45"/>
  <c r="C223"/>
  <c r="C175"/>
  <c r="C38"/>
  <c r="C27"/>
  <c r="C16"/>
  <c r="C179"/>
  <c r="C263"/>
  <c r="C164"/>
  <c r="C59"/>
  <c r="C215"/>
  <c r="C71"/>
  <c r="C34"/>
  <c r="C60"/>
  <c r="C95"/>
  <c r="C141"/>
  <c r="C203"/>
  <c r="C90"/>
  <c r="C180"/>
  <c r="C169"/>
  <c r="C124"/>
  <c r="C114"/>
  <c r="C81"/>
  <c r="C119"/>
  <c r="C217"/>
  <c r="C76"/>
  <c r="C216"/>
  <c r="C195"/>
  <c r="C194"/>
  <c r="C165"/>
  <c r="C262"/>
  <c r="C111"/>
  <c r="C166"/>
  <c r="C19"/>
  <c r="C236"/>
  <c r="C224"/>
  <c r="C40"/>
  <c r="C145"/>
  <c r="C140"/>
  <c r="C274"/>
  <c r="C122"/>
  <c r="C184"/>
  <c r="C149"/>
  <c r="C41"/>
  <c r="C231"/>
  <c r="C251"/>
  <c r="C213"/>
  <c r="C129"/>
  <c r="C80"/>
  <c r="C197"/>
  <c r="C148"/>
  <c r="C120"/>
  <c r="C101"/>
  <c r="C159"/>
  <c r="C10"/>
  <c r="C258"/>
  <c r="C157"/>
  <c r="C100"/>
  <c r="C200"/>
  <c r="C70"/>
  <c r="C130"/>
  <c r="C132"/>
  <c r="C170"/>
  <c r="C97"/>
  <c r="C241"/>
  <c r="C245"/>
  <c r="C75"/>
  <c r="C91"/>
  <c r="C13"/>
  <c r="C51"/>
  <c r="C266"/>
  <c r="C277"/>
  <c r="C49"/>
  <c r="C96"/>
  <c r="C167"/>
  <c r="C264"/>
  <c r="C143"/>
  <c r="C137"/>
  <c r="C254"/>
  <c r="C139"/>
  <c r="C55"/>
  <c r="C243"/>
  <c r="C28"/>
  <c r="C152"/>
  <c r="C162"/>
  <c r="C189"/>
  <c r="C218"/>
  <c r="C204"/>
  <c r="C281"/>
  <c r="C35"/>
  <c r="C50"/>
  <c r="C228"/>
  <c r="C11"/>
  <c r="C36"/>
  <c r="C92"/>
  <c r="C68"/>
  <c r="C147"/>
  <c r="C65"/>
  <c r="C225"/>
  <c r="C67"/>
  <c r="C131"/>
  <c r="C128"/>
  <c r="C58"/>
  <c r="C134"/>
  <c r="C206"/>
  <c r="C260"/>
  <c r="C121"/>
  <c r="C98"/>
  <c r="C156"/>
  <c r="C44"/>
  <c r="C242"/>
  <c r="C22"/>
  <c r="C161"/>
  <c r="C15"/>
  <c r="C244"/>
  <c r="C39"/>
  <c r="C56"/>
  <c r="C235"/>
  <c r="C42"/>
  <c r="C30"/>
  <c r="C256"/>
  <c r="C86"/>
  <c r="C118"/>
  <c r="C123"/>
  <c r="F102"/>
  <c r="C102" s="1"/>
  <c r="C174"/>
  <c r="C105"/>
  <c r="C72"/>
  <c r="C125"/>
  <c r="C144"/>
  <c r="C201"/>
  <c r="C66"/>
  <c r="C253"/>
  <c r="C54"/>
  <c r="C133"/>
  <c r="C239"/>
  <c r="C84"/>
  <c r="C276"/>
  <c r="C107"/>
  <c r="C138"/>
  <c r="C190"/>
  <c r="F93"/>
  <c r="C93" s="1"/>
  <c r="C249"/>
  <c r="C171"/>
  <c r="C78"/>
  <c r="C110"/>
  <c r="C73"/>
  <c r="C233"/>
  <c r="C261"/>
  <c r="C183"/>
  <c r="C23"/>
  <c r="C250"/>
  <c r="C270"/>
  <c r="C234"/>
  <c r="F176"/>
  <c r="C227"/>
  <c r="C214"/>
  <c r="C237"/>
  <c r="C202"/>
  <c r="C57"/>
  <c r="A120" i="10"/>
  <c r="B135" s="1"/>
  <c r="A114"/>
  <c r="B129" s="1"/>
  <c r="A115"/>
  <c r="B130" s="1"/>
  <c r="A116"/>
  <c r="B131" s="1"/>
  <c r="A117"/>
  <c r="B132" s="1"/>
  <c r="A118"/>
  <c r="B133" s="1"/>
  <c r="A119"/>
  <c r="B134" s="1"/>
  <c r="A113"/>
  <c r="B128" s="1"/>
  <c r="A112"/>
  <c r="B127" s="1"/>
  <c r="C163" i="9"/>
  <c r="B163"/>
  <c r="C161" s="1"/>
  <c r="C160"/>
  <c r="C158"/>
  <c r="A105"/>
  <c r="B116" s="1"/>
  <c r="A104"/>
  <c r="B115" s="1"/>
  <c r="A103"/>
  <c r="B114" s="1"/>
  <c r="A102"/>
  <c r="B113" s="1"/>
  <c r="A101"/>
  <c r="B112" s="1"/>
  <c r="B118" s="1"/>
  <c r="W12" i="4"/>
  <c r="W13"/>
  <c r="W14" s="1"/>
  <c r="W15" s="1"/>
  <c r="W16" s="1"/>
  <c r="W17" s="1"/>
  <c r="W18" s="1"/>
  <c r="W19" s="1"/>
  <c r="W20" s="1"/>
  <c r="W21" s="1"/>
  <c r="W22" s="1"/>
  <c r="W23" s="1"/>
  <c r="W24" s="1"/>
  <c r="W25" s="1"/>
  <c r="W26" s="1"/>
  <c r="W27" s="1"/>
  <c r="W28" s="1"/>
  <c r="W29" s="1"/>
  <c r="W30" s="1"/>
  <c r="W31" s="1"/>
  <c r="W32" s="1"/>
  <c r="W33" s="1"/>
  <c r="W34" s="1"/>
  <c r="W35" s="1"/>
  <c r="W36" s="1"/>
  <c r="W37" s="1"/>
  <c r="W38" s="1"/>
  <c r="W39" s="1"/>
  <c r="W40" s="1"/>
  <c r="W41" s="1"/>
  <c r="W42" s="1"/>
  <c r="W43" s="1"/>
  <c r="W44" s="1"/>
  <c r="W45" s="1"/>
  <c r="W46" s="1"/>
  <c r="W47" s="1"/>
  <c r="W48" s="1"/>
  <c r="W49" s="1"/>
  <c r="W50" s="1"/>
  <c r="W51" s="1"/>
  <c r="W52" s="1"/>
  <c r="W53" s="1"/>
  <c r="W54" s="1"/>
  <c r="W55" s="1"/>
  <c r="W56" s="1"/>
  <c r="W57" s="1"/>
  <c r="W58" s="1"/>
  <c r="W59" s="1"/>
  <c r="W60" s="1"/>
  <c r="W61" s="1"/>
  <c r="W62" s="1"/>
  <c r="W63" s="1"/>
  <c r="W64" s="1"/>
  <c r="W65" s="1"/>
  <c r="W66" s="1"/>
  <c r="W67" s="1"/>
  <c r="W68" s="1"/>
  <c r="W69" s="1"/>
  <c r="W70" s="1"/>
  <c r="W71" s="1"/>
  <c r="W72" s="1"/>
  <c r="W73" s="1"/>
  <c r="W74" s="1"/>
  <c r="W75" s="1"/>
  <c r="W76" s="1"/>
  <c r="W77" s="1"/>
  <c r="W78" s="1"/>
  <c r="W79" s="1"/>
  <c r="W80" s="1"/>
  <c r="W81" s="1"/>
  <c r="W82" s="1"/>
  <c r="W83" s="1"/>
  <c r="W84" s="1"/>
  <c r="W85" s="1"/>
  <c r="W86" s="1"/>
  <c r="W87" s="1"/>
  <c r="W88" s="1"/>
  <c r="W89" s="1"/>
  <c r="W90" s="1"/>
  <c r="W91" s="1"/>
  <c r="W92" s="1"/>
  <c r="W93" s="1"/>
  <c r="W94" s="1"/>
  <c r="W95" s="1"/>
  <c r="W96" s="1"/>
  <c r="W97" s="1"/>
  <c r="W98" s="1"/>
  <c r="W99" s="1"/>
  <c r="W100" s="1"/>
  <c r="W101" s="1"/>
  <c r="W102" s="1"/>
  <c r="W103" s="1"/>
  <c r="W104" s="1"/>
  <c r="W105" s="1"/>
  <c r="W106" s="1"/>
  <c r="W107" s="1"/>
  <c r="W108" s="1"/>
  <c r="W109" s="1"/>
  <c r="W110" s="1"/>
  <c r="W111" s="1"/>
  <c r="W112" s="1"/>
  <c r="W113" s="1"/>
  <c r="W114" s="1"/>
  <c r="W115" s="1"/>
  <c r="W116" s="1"/>
  <c r="W117" s="1"/>
  <c r="W118" s="1"/>
  <c r="W119" s="1"/>
  <c r="W120" s="1"/>
  <c r="W121" s="1"/>
  <c r="W122" s="1"/>
  <c r="W123" s="1"/>
  <c r="W124" s="1"/>
  <c r="W125" s="1"/>
  <c r="W126" s="1"/>
  <c r="W127" s="1"/>
  <c r="W128" s="1"/>
  <c r="W129" s="1"/>
  <c r="W130" s="1"/>
  <c r="W131" s="1"/>
  <c r="W132" s="1"/>
  <c r="W133" s="1"/>
  <c r="W134" s="1"/>
  <c r="W135" s="1"/>
  <c r="W136" s="1"/>
  <c r="W137" s="1"/>
  <c r="W138" s="1"/>
  <c r="W139" s="1"/>
  <c r="W140" s="1"/>
  <c r="W141" s="1"/>
  <c r="W142" s="1"/>
  <c r="W143" s="1"/>
  <c r="W144" s="1"/>
  <c r="W145" s="1"/>
  <c r="W146" s="1"/>
  <c r="W147" s="1"/>
  <c r="W148" s="1"/>
  <c r="W149" s="1"/>
  <c r="W150" s="1"/>
  <c r="W151" s="1"/>
  <c r="W152" s="1"/>
  <c r="W153" s="1"/>
  <c r="W154" s="1"/>
  <c r="W155" s="1"/>
  <c r="W156" s="1"/>
  <c r="W157" s="1"/>
  <c r="W158" s="1"/>
  <c r="W159" s="1"/>
  <c r="W160" s="1"/>
  <c r="W161" s="1"/>
  <c r="W162" s="1"/>
  <c r="W163" s="1"/>
  <c r="W164" s="1"/>
  <c r="W165" s="1"/>
  <c r="W166" s="1"/>
  <c r="W167" s="1"/>
  <c r="W168" s="1"/>
  <c r="W169" s="1"/>
  <c r="W170" s="1"/>
  <c r="W171" s="1"/>
  <c r="W172" s="1"/>
  <c r="W173" s="1"/>
  <c r="W174" s="1"/>
  <c r="W175" s="1"/>
  <c r="W176" s="1"/>
  <c r="W177" s="1"/>
  <c r="W178" s="1"/>
  <c r="W179" s="1"/>
  <c r="W180" s="1"/>
  <c r="W181" s="1"/>
  <c r="W182" s="1"/>
  <c r="W183" s="1"/>
  <c r="W184" s="1"/>
  <c r="W185" s="1"/>
  <c r="W186" s="1"/>
  <c r="W187" s="1"/>
  <c r="W188" s="1"/>
  <c r="W189" s="1"/>
  <c r="W190" s="1"/>
  <c r="W191" s="1"/>
  <c r="W192" s="1"/>
  <c r="W193" s="1"/>
  <c r="W194" s="1"/>
  <c r="W195" s="1"/>
  <c r="W196" s="1"/>
  <c r="W197" s="1"/>
  <c r="W198" s="1"/>
  <c r="W199" s="1"/>
  <c r="W200" s="1"/>
  <c r="W201" s="1"/>
  <c r="W202" s="1"/>
  <c r="W203" s="1"/>
  <c r="W204" s="1"/>
  <c r="W205" s="1"/>
  <c r="W206" s="1"/>
  <c r="W207" s="1"/>
  <c r="W208" s="1"/>
  <c r="W209" s="1"/>
  <c r="W210" s="1"/>
  <c r="W211" s="1"/>
  <c r="W212" s="1"/>
  <c r="W213" s="1"/>
  <c r="W214" s="1"/>
  <c r="W215" s="1"/>
  <c r="W216" s="1"/>
  <c r="W217" s="1"/>
  <c r="W218" s="1"/>
  <c r="W219" s="1"/>
  <c r="W220" s="1"/>
  <c r="W221" s="1"/>
  <c r="W222" s="1"/>
  <c r="W223" s="1"/>
  <c r="W224" s="1"/>
  <c r="W225" s="1"/>
  <c r="W226" s="1"/>
  <c r="W227" s="1"/>
  <c r="W228" s="1"/>
  <c r="W229" s="1"/>
  <c r="W230" s="1"/>
  <c r="W231" s="1"/>
  <c r="W232" s="1"/>
  <c r="W233" s="1"/>
  <c r="W234" s="1"/>
  <c r="W235" s="1"/>
  <c r="W236" s="1"/>
  <c r="W237" s="1"/>
  <c r="W238" s="1"/>
  <c r="W239" s="1"/>
  <c r="W240" s="1"/>
  <c r="W241" s="1"/>
  <c r="W242" s="1"/>
  <c r="W243" s="1"/>
  <c r="W244" s="1"/>
  <c r="W245" s="1"/>
  <c r="W246" s="1"/>
  <c r="W247" s="1"/>
  <c r="W248" s="1"/>
  <c r="W249" s="1"/>
  <c r="W250" s="1"/>
  <c r="W251" s="1"/>
  <c r="W252" s="1"/>
  <c r="W253" s="1"/>
  <c r="W254" s="1"/>
  <c r="W255" s="1"/>
  <c r="W256" s="1"/>
  <c r="W257" s="1"/>
  <c r="W258" s="1"/>
  <c r="W259" s="1"/>
  <c r="W260" s="1"/>
  <c r="W261" s="1"/>
  <c r="W262" s="1"/>
  <c r="W263" s="1"/>
  <c r="W264" s="1"/>
  <c r="W265" s="1"/>
  <c r="W266" s="1"/>
  <c r="W267" s="1"/>
  <c r="W268" s="1"/>
  <c r="W269" s="1"/>
  <c r="W270" s="1"/>
  <c r="W271" s="1"/>
  <c r="W272" s="1"/>
  <c r="W273" s="1"/>
  <c r="W274" s="1"/>
  <c r="W275" s="1"/>
  <c r="W276" s="1"/>
  <c r="W277" s="1"/>
  <c r="W278" s="1"/>
  <c r="W279" s="1"/>
  <c r="W280" s="1"/>
  <c r="W281" s="1"/>
  <c r="W282" s="1"/>
  <c r="W12" i="11"/>
  <c r="W13"/>
  <c r="W14" s="1"/>
  <c r="W15" s="1"/>
  <c r="W16" s="1"/>
  <c r="W17" s="1"/>
  <c r="W18" s="1"/>
  <c r="W19" s="1"/>
  <c r="W20" s="1"/>
  <c r="W21" s="1"/>
  <c r="W22" s="1"/>
  <c r="W23" s="1"/>
  <c r="W24" s="1"/>
  <c r="W25" s="1"/>
  <c r="W26" s="1"/>
  <c r="W27" s="1"/>
  <c r="W28" s="1"/>
  <c r="W29" s="1"/>
  <c r="W30" s="1"/>
  <c r="W31" s="1"/>
  <c r="W32" s="1"/>
  <c r="W33" s="1"/>
  <c r="W34" s="1"/>
  <c r="W35" s="1"/>
  <c r="W36" s="1"/>
  <c r="W37" s="1"/>
  <c r="W38" s="1"/>
  <c r="W39" s="1"/>
  <c r="W40" s="1"/>
  <c r="W41" s="1"/>
  <c r="W42" s="1"/>
  <c r="W43" s="1"/>
  <c r="W44" s="1"/>
  <c r="W45" s="1"/>
  <c r="W46" s="1"/>
  <c r="W47" s="1"/>
  <c r="W48" s="1"/>
  <c r="W49" s="1"/>
  <c r="W50" s="1"/>
  <c r="W51" s="1"/>
  <c r="W52" s="1"/>
  <c r="W53" s="1"/>
  <c r="W54" s="1"/>
  <c r="W55" s="1"/>
  <c r="W56" s="1"/>
  <c r="W57" s="1"/>
  <c r="W58" s="1"/>
  <c r="W59" s="1"/>
  <c r="W60" s="1"/>
  <c r="W61" s="1"/>
  <c r="W62" s="1"/>
  <c r="W63" s="1"/>
  <c r="W64" s="1"/>
  <c r="W65" s="1"/>
  <c r="W66" s="1"/>
  <c r="W67" s="1"/>
  <c r="W68" s="1"/>
  <c r="W69" s="1"/>
  <c r="W70" s="1"/>
  <c r="W71" s="1"/>
  <c r="W72" s="1"/>
  <c r="W73" s="1"/>
  <c r="W74" s="1"/>
  <c r="W75" s="1"/>
  <c r="W76" s="1"/>
  <c r="W77" s="1"/>
  <c r="W78" s="1"/>
  <c r="W79" s="1"/>
  <c r="W80" s="1"/>
  <c r="W81" s="1"/>
  <c r="W82" s="1"/>
  <c r="W83" s="1"/>
  <c r="W84" s="1"/>
  <c r="W85" s="1"/>
  <c r="W86" s="1"/>
  <c r="W87" s="1"/>
  <c r="W88" s="1"/>
  <c r="W89" s="1"/>
  <c r="W90" s="1"/>
  <c r="W91" s="1"/>
  <c r="W92" s="1"/>
  <c r="W93" s="1"/>
  <c r="W94" s="1"/>
  <c r="W95" s="1"/>
  <c r="W96" s="1"/>
  <c r="W97" s="1"/>
  <c r="W98" s="1"/>
  <c r="W99" s="1"/>
  <c r="W100" s="1"/>
  <c r="W101" s="1"/>
  <c r="W102" s="1"/>
  <c r="W103" s="1"/>
  <c r="W104" s="1"/>
  <c r="W105" s="1"/>
  <c r="W106" s="1"/>
  <c r="W107" s="1"/>
  <c r="W108" s="1"/>
  <c r="W109" s="1"/>
  <c r="W110" s="1"/>
  <c r="W111" s="1"/>
  <c r="W112" s="1"/>
  <c r="W113" s="1"/>
  <c r="W114" s="1"/>
  <c r="W115" s="1"/>
  <c r="W116" s="1"/>
  <c r="W117" s="1"/>
  <c r="W118" s="1"/>
  <c r="W119" s="1"/>
  <c r="W120" s="1"/>
  <c r="W121" s="1"/>
  <c r="W122" s="1"/>
  <c r="W123" s="1"/>
  <c r="W124" s="1"/>
  <c r="W125" s="1"/>
  <c r="W126" s="1"/>
  <c r="W127" s="1"/>
  <c r="W128" s="1"/>
  <c r="W129" s="1"/>
  <c r="W130" s="1"/>
  <c r="W131" s="1"/>
  <c r="W132" s="1"/>
  <c r="W133" s="1"/>
  <c r="W134" s="1"/>
  <c r="W135" s="1"/>
  <c r="W136" s="1"/>
  <c r="W137" s="1"/>
  <c r="W138" s="1"/>
  <c r="W139" s="1"/>
  <c r="W140" s="1"/>
  <c r="W141" s="1"/>
  <c r="W142" s="1"/>
  <c r="W143" s="1"/>
  <c r="W144" s="1"/>
  <c r="W145" s="1"/>
  <c r="W146" s="1"/>
  <c r="W147" s="1"/>
  <c r="W148" s="1"/>
  <c r="W149" s="1"/>
  <c r="W150" s="1"/>
  <c r="W151" s="1"/>
  <c r="W152" s="1"/>
  <c r="W153" s="1"/>
  <c r="W154" s="1"/>
  <c r="W155" s="1"/>
  <c r="W156" s="1"/>
  <c r="W157" s="1"/>
  <c r="W158" s="1"/>
  <c r="W159" s="1"/>
  <c r="W160" s="1"/>
  <c r="W10" i="10"/>
  <c r="W10" i="9"/>
  <c r="W11" s="1"/>
  <c r="W12" s="1"/>
  <c r="W13" s="1"/>
  <c r="W14" s="1"/>
  <c r="W15" s="1"/>
  <c r="W16" s="1"/>
  <c r="W17" s="1"/>
  <c r="W18" s="1"/>
  <c r="W19" s="1"/>
  <c r="W20" s="1"/>
  <c r="W21" s="1"/>
  <c r="W22" s="1"/>
  <c r="W23" s="1"/>
  <c r="W24" s="1"/>
  <c r="W25" s="1"/>
  <c r="W26" s="1"/>
  <c r="W27" s="1"/>
  <c r="R79" i="10"/>
  <c r="B89" s="1"/>
  <c r="T73"/>
  <c r="T121" i="11"/>
  <c r="T118"/>
  <c r="T62" i="10"/>
  <c r="T17"/>
  <c r="T149" i="11"/>
  <c r="T146"/>
  <c r="W10"/>
  <c r="T160"/>
  <c r="T135"/>
  <c r="T131"/>
  <c r="T62"/>
  <c r="T30"/>
  <c r="T18"/>
  <c r="D284" i="3"/>
  <c r="E284"/>
  <c r="G284"/>
  <c r="H284"/>
  <c r="J164" i="11"/>
  <c r="L164"/>
  <c r="O164"/>
  <c r="R164"/>
  <c r="J165"/>
  <c r="L165"/>
  <c r="O165"/>
  <c r="R165"/>
  <c r="J166"/>
  <c r="L166"/>
  <c r="O166"/>
  <c r="R166"/>
  <c r="J167"/>
  <c r="L167"/>
  <c r="O167"/>
  <c r="R167"/>
  <c r="J70" i="9"/>
  <c r="L70"/>
  <c r="R70"/>
  <c r="J71"/>
  <c r="L71"/>
  <c r="R71"/>
  <c r="J72"/>
  <c r="L72"/>
  <c r="R72"/>
  <c r="J73"/>
  <c r="L73"/>
  <c r="R73"/>
  <c r="J77" i="10"/>
  <c r="L77"/>
  <c r="R77"/>
  <c r="J78"/>
  <c r="L78"/>
  <c r="R78"/>
  <c r="J79"/>
  <c r="L79"/>
  <c r="J80"/>
  <c r="L80"/>
  <c r="R80"/>
  <c r="B90" s="1"/>
  <c r="J286" i="4"/>
  <c r="L286"/>
  <c r="O286"/>
  <c r="R286"/>
  <c r="B296" s="1"/>
  <c r="J287"/>
  <c r="L287"/>
  <c r="O287"/>
  <c r="R287"/>
  <c r="B297" s="1"/>
  <c r="J288"/>
  <c r="L288"/>
  <c r="O288"/>
  <c r="R288"/>
  <c r="B298" s="1"/>
  <c r="J289"/>
  <c r="L289"/>
  <c r="O289"/>
  <c r="R289"/>
  <c r="B299" s="1"/>
  <c r="B174" i="11"/>
  <c r="B175"/>
  <c r="B176"/>
  <c r="B177"/>
  <c r="B80" i="9"/>
  <c r="B81"/>
  <c r="B87" i="10"/>
  <c r="B88"/>
  <c r="T66" i="9"/>
  <c r="T62"/>
  <c r="T41"/>
  <c r="T22"/>
  <c r="T15"/>
  <c r="J284" i="4"/>
  <c r="L284"/>
  <c r="R284"/>
  <c r="T67" i="10"/>
  <c r="T66"/>
  <c r="T60"/>
  <c r="T30"/>
  <c r="T11"/>
  <c r="R75"/>
  <c r="L75"/>
  <c r="J75"/>
  <c r="I18"/>
  <c r="K18" s="1"/>
  <c r="B83" i="9"/>
  <c r="B82"/>
  <c r="J68"/>
  <c r="L68"/>
  <c r="R68"/>
  <c r="I59"/>
  <c r="P59" s="1"/>
  <c r="B235" i="10"/>
  <c r="I29"/>
  <c r="P29" s="1"/>
  <c r="I26"/>
  <c r="M26" s="1"/>
  <c r="I17"/>
  <c r="P17" s="1"/>
  <c r="O16"/>
  <c r="I16" s="1"/>
  <c r="M16" s="1"/>
  <c r="I15"/>
  <c r="P15" s="1"/>
  <c r="I14"/>
  <c r="M14" s="1"/>
  <c r="T10"/>
  <c r="I10"/>
  <c r="P10" s="1"/>
  <c r="I13"/>
  <c r="M13" s="1"/>
  <c r="I12"/>
  <c r="K12" s="1"/>
  <c r="I11"/>
  <c r="M11" s="1"/>
  <c r="I45"/>
  <c r="M45" s="1"/>
  <c r="I40"/>
  <c r="K40" s="1"/>
  <c r="I35"/>
  <c r="M35" s="1"/>
  <c r="I28"/>
  <c r="K28" s="1"/>
  <c r="I27"/>
  <c r="M27" s="1"/>
  <c r="I25"/>
  <c r="M25" s="1"/>
  <c r="I24"/>
  <c r="K24" s="1"/>
  <c r="I23"/>
  <c r="M23" s="1"/>
  <c r="O22"/>
  <c r="I22" s="1"/>
  <c r="M22" s="1"/>
  <c r="I20"/>
  <c r="P20" s="1"/>
  <c r="I73"/>
  <c r="K73" s="1"/>
  <c r="I72"/>
  <c r="K72" s="1"/>
  <c r="I71"/>
  <c r="K71" s="1"/>
  <c r="I70"/>
  <c r="K70" s="1"/>
  <c r="I69"/>
  <c r="K69" s="1"/>
  <c r="I68"/>
  <c r="K68" s="1"/>
  <c r="I67"/>
  <c r="K67" s="1"/>
  <c r="I66"/>
  <c r="K66" s="1"/>
  <c r="I65"/>
  <c r="K65" s="1"/>
  <c r="I64"/>
  <c r="K64" s="1"/>
  <c r="I63"/>
  <c r="K63" s="1"/>
  <c r="I62"/>
  <c r="K62" s="1"/>
  <c r="I61"/>
  <c r="K61" s="1"/>
  <c r="I60"/>
  <c r="K60" s="1"/>
  <c r="I59"/>
  <c r="K59" s="1"/>
  <c r="I58"/>
  <c r="K58" s="1"/>
  <c r="I57"/>
  <c r="K57" s="1"/>
  <c r="I56"/>
  <c r="K56" s="1"/>
  <c r="I55"/>
  <c r="K55" s="1"/>
  <c r="I54"/>
  <c r="K54" s="1"/>
  <c r="I53"/>
  <c r="K53" s="1"/>
  <c r="I52"/>
  <c r="K52" s="1"/>
  <c r="I51"/>
  <c r="K51" s="1"/>
  <c r="I50"/>
  <c r="K50" s="1"/>
  <c r="I49"/>
  <c r="K49" s="1"/>
  <c r="I48"/>
  <c r="K48" s="1"/>
  <c r="I47"/>
  <c r="K47" s="1"/>
  <c r="I46"/>
  <c r="P46" s="1"/>
  <c r="I44"/>
  <c r="M44" s="1"/>
  <c r="I43"/>
  <c r="P43" s="1"/>
  <c r="I42"/>
  <c r="M42" s="1"/>
  <c r="I41"/>
  <c r="P41" s="1"/>
  <c r="I39"/>
  <c r="K39" s="1"/>
  <c r="I38"/>
  <c r="P38" s="1"/>
  <c r="I37"/>
  <c r="K37" s="1"/>
  <c r="I36"/>
  <c r="P36" s="1"/>
  <c r="I34"/>
  <c r="M34" s="1"/>
  <c r="I33"/>
  <c r="P33" s="1"/>
  <c r="I32"/>
  <c r="M32" s="1"/>
  <c r="I31"/>
  <c r="P31" s="1"/>
  <c r="I30"/>
  <c r="M30" s="1"/>
  <c r="I21"/>
  <c r="P21" s="1"/>
  <c r="I19"/>
  <c r="K19" s="1"/>
  <c r="B328" i="11"/>
  <c r="A213"/>
  <c r="A212"/>
  <c r="A211"/>
  <c r="A210"/>
  <c r="A209"/>
  <c r="A208"/>
  <c r="A207"/>
  <c r="A206"/>
  <c r="A205"/>
  <c r="A204"/>
  <c r="R162"/>
  <c r="L162"/>
  <c r="J162"/>
  <c r="I100"/>
  <c r="I143"/>
  <c r="I145"/>
  <c r="I141"/>
  <c r="I139"/>
  <c r="K139" s="1"/>
  <c r="I137"/>
  <c r="I125"/>
  <c r="I129"/>
  <c r="I113"/>
  <c r="K113" s="1"/>
  <c r="I108"/>
  <c r="I140"/>
  <c r="I134"/>
  <c r="I132"/>
  <c r="K132" s="1"/>
  <c r="I131"/>
  <c r="I127"/>
  <c r="K127" s="1"/>
  <c r="I102"/>
  <c r="I142"/>
  <c r="K142" s="1"/>
  <c r="I133"/>
  <c r="I146"/>
  <c r="K146" s="1"/>
  <c r="I122"/>
  <c r="I149"/>
  <c r="K149" s="1"/>
  <c r="I148"/>
  <c r="I147"/>
  <c r="K147" s="1"/>
  <c r="I138"/>
  <c r="I150"/>
  <c r="K150" s="1"/>
  <c r="I60"/>
  <c r="I52"/>
  <c r="K52" s="1"/>
  <c r="I29"/>
  <c r="O27"/>
  <c r="I27"/>
  <c r="M27" s="1"/>
  <c r="I25"/>
  <c r="P25" s="1"/>
  <c r="I24"/>
  <c r="P24" s="1"/>
  <c r="T10"/>
  <c r="I10"/>
  <c r="P10" s="1"/>
  <c r="I20"/>
  <c r="P20" s="1"/>
  <c r="I17"/>
  <c r="P17" s="1"/>
  <c r="T11"/>
  <c r="I11"/>
  <c r="P11" s="1"/>
  <c r="I89"/>
  <c r="P89" s="1"/>
  <c r="I77"/>
  <c r="P77" s="1"/>
  <c r="I72"/>
  <c r="P72" s="1"/>
  <c r="I57"/>
  <c r="P57" s="1"/>
  <c r="I56"/>
  <c r="P56" s="1"/>
  <c r="I49"/>
  <c r="P49" s="1"/>
  <c r="I48"/>
  <c r="P48" s="1"/>
  <c r="I45"/>
  <c r="P45" s="1"/>
  <c r="O43"/>
  <c r="I40"/>
  <c r="I158"/>
  <c r="I157"/>
  <c r="K157" s="1"/>
  <c r="I155"/>
  <c r="I154"/>
  <c r="I144"/>
  <c r="I136"/>
  <c r="K136" s="1"/>
  <c r="I135"/>
  <c r="I130"/>
  <c r="I126"/>
  <c r="I124"/>
  <c r="I123"/>
  <c r="I121"/>
  <c r="I120"/>
  <c r="I117"/>
  <c r="I115"/>
  <c r="I114"/>
  <c r="I111"/>
  <c r="I109"/>
  <c r="I107"/>
  <c r="I104"/>
  <c r="I103"/>
  <c r="I98"/>
  <c r="I97"/>
  <c r="I96"/>
  <c r="I95"/>
  <c r="I93"/>
  <c r="I92"/>
  <c r="I90"/>
  <c r="I88"/>
  <c r="I87"/>
  <c r="I86"/>
  <c r="I83"/>
  <c r="I76"/>
  <c r="I75"/>
  <c r="I74"/>
  <c r="I73"/>
  <c r="I71"/>
  <c r="I68"/>
  <c r="I66"/>
  <c r="I63"/>
  <c r="I62"/>
  <c r="I42"/>
  <c r="K42" s="1"/>
  <c r="I36"/>
  <c r="I34"/>
  <c r="I160"/>
  <c r="I159"/>
  <c r="K159" s="1"/>
  <c r="I128"/>
  <c r="I156"/>
  <c r="I106"/>
  <c r="I101"/>
  <c r="K101" s="1"/>
  <c r="I80"/>
  <c r="I69"/>
  <c r="I67"/>
  <c r="I65"/>
  <c r="K65" s="1"/>
  <c r="I64"/>
  <c r="I59"/>
  <c r="I53"/>
  <c r="I46"/>
  <c r="K46" s="1"/>
  <c r="I44"/>
  <c r="I38"/>
  <c r="I33"/>
  <c r="I31"/>
  <c r="K31" s="1"/>
  <c r="I21"/>
  <c r="I12"/>
  <c r="I78"/>
  <c r="I61"/>
  <c r="K61" s="1"/>
  <c r="I55"/>
  <c r="I51"/>
  <c r="I41"/>
  <c r="I35"/>
  <c r="K35" s="1"/>
  <c r="I30"/>
  <c r="I28"/>
  <c r="I26"/>
  <c r="I23"/>
  <c r="I19"/>
  <c r="I14"/>
  <c r="I13"/>
  <c r="O15"/>
  <c r="I15"/>
  <c r="M15" s="1"/>
  <c r="I22"/>
  <c r="I18"/>
  <c r="K18" s="1"/>
  <c r="I16"/>
  <c r="I153"/>
  <c r="I152"/>
  <c r="I151"/>
  <c r="I118"/>
  <c r="I112"/>
  <c r="I110"/>
  <c r="I99"/>
  <c r="I94"/>
  <c r="I85"/>
  <c r="I81"/>
  <c r="I47"/>
  <c r="K47" s="1"/>
  <c r="I32"/>
  <c r="I116"/>
  <c r="I54"/>
  <c r="I119"/>
  <c r="K119" s="1"/>
  <c r="I105"/>
  <c r="I91"/>
  <c r="I84"/>
  <c r="I82"/>
  <c r="K82" s="1"/>
  <c r="I79"/>
  <c r="I70"/>
  <c r="I58"/>
  <c r="I50"/>
  <c r="I39"/>
  <c r="I37"/>
  <c r="I27" i="9"/>
  <c r="P27" s="1"/>
  <c r="B209"/>
  <c r="I66"/>
  <c r="I65"/>
  <c r="I64"/>
  <c r="I63"/>
  <c r="I62"/>
  <c r="I61"/>
  <c r="I60"/>
  <c r="I58"/>
  <c r="P58" s="1"/>
  <c r="I57"/>
  <c r="P57" s="1"/>
  <c r="I56"/>
  <c r="P56" s="1"/>
  <c r="I55"/>
  <c r="P55" s="1"/>
  <c r="I54"/>
  <c r="P54" s="1"/>
  <c r="I53"/>
  <c r="P53" s="1"/>
  <c r="I52"/>
  <c r="P52" s="1"/>
  <c r="I51"/>
  <c r="P51" s="1"/>
  <c r="I50"/>
  <c r="P50" s="1"/>
  <c r="I49"/>
  <c r="P49" s="1"/>
  <c r="I48"/>
  <c r="P48" s="1"/>
  <c r="I47"/>
  <c r="P47" s="1"/>
  <c r="I46"/>
  <c r="P46" s="1"/>
  <c r="I45"/>
  <c r="P45" s="1"/>
  <c r="I44"/>
  <c r="P44" s="1"/>
  <c r="I43"/>
  <c r="P43" s="1"/>
  <c r="I42"/>
  <c r="P42" s="1"/>
  <c r="I41"/>
  <c r="P41" s="1"/>
  <c r="I40"/>
  <c r="P40" s="1"/>
  <c r="I39"/>
  <c r="P39" s="1"/>
  <c r="I38"/>
  <c r="P38" s="1"/>
  <c r="I37"/>
  <c r="P37" s="1"/>
  <c r="I36"/>
  <c r="P36" s="1"/>
  <c r="I35"/>
  <c r="P35" s="1"/>
  <c r="I34"/>
  <c r="P34" s="1"/>
  <c r="I33"/>
  <c r="P33" s="1"/>
  <c r="I32"/>
  <c r="P32" s="1"/>
  <c r="I31"/>
  <c r="P31" s="1"/>
  <c r="I30"/>
  <c r="P30" s="1"/>
  <c r="I29"/>
  <c r="P29" s="1"/>
  <c r="I28"/>
  <c r="P28" s="1"/>
  <c r="I26"/>
  <c r="I25"/>
  <c r="I24"/>
  <c r="I23"/>
  <c r="I22"/>
  <c r="I21"/>
  <c r="I20"/>
  <c r="I19"/>
  <c r="I18"/>
  <c r="I17"/>
  <c r="I16"/>
  <c r="I15"/>
  <c r="I14"/>
  <c r="O13"/>
  <c r="I13" s="1"/>
  <c r="I12"/>
  <c r="I11"/>
  <c r="I10"/>
  <c r="H308" i="8"/>
  <c r="G308"/>
  <c r="E308"/>
  <c r="D308"/>
  <c r="C306"/>
  <c r="C305"/>
  <c r="C304"/>
  <c r="C303"/>
  <c r="C302"/>
  <c r="C301"/>
  <c r="C300"/>
  <c r="C299"/>
  <c r="C298"/>
  <c r="C297"/>
  <c r="C296"/>
  <c r="C295"/>
  <c r="C294"/>
  <c r="C293"/>
  <c r="C292"/>
  <c r="C291"/>
  <c r="C290"/>
  <c r="C289"/>
  <c r="C288"/>
  <c r="C287"/>
  <c r="C286"/>
  <c r="C285"/>
  <c r="C284"/>
  <c r="C283"/>
  <c r="C282"/>
  <c r="C281"/>
  <c r="C280"/>
  <c r="C279"/>
  <c r="C278"/>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17"/>
  <c r="C116"/>
  <c r="C115"/>
  <c r="C114"/>
  <c r="C113"/>
  <c r="C112"/>
  <c r="C111"/>
  <c r="C110"/>
  <c r="C109"/>
  <c r="C108"/>
  <c r="C107"/>
  <c r="C106"/>
  <c r="C105"/>
  <c r="C104"/>
  <c r="C103"/>
  <c r="C102"/>
  <c r="C101"/>
  <c r="C100"/>
  <c r="C99"/>
  <c r="C98"/>
  <c r="C97"/>
  <c r="C96"/>
  <c r="C95"/>
  <c r="C94"/>
  <c r="C93"/>
  <c r="C92"/>
  <c r="C91"/>
  <c r="C90"/>
  <c r="C89"/>
  <c r="C88"/>
  <c r="C87"/>
  <c r="C86"/>
  <c r="C85"/>
  <c r="C84"/>
  <c r="C83"/>
  <c r="C78"/>
  <c r="C77"/>
  <c r="C76"/>
  <c r="C75"/>
  <c r="C74"/>
  <c r="C73"/>
  <c r="C72"/>
  <c r="C71"/>
  <c r="C70"/>
  <c r="C69"/>
  <c r="C68"/>
  <c r="C67"/>
  <c r="C66"/>
  <c r="C65"/>
  <c r="C64"/>
  <c r="C63"/>
  <c r="C62"/>
  <c r="C61"/>
  <c r="C60"/>
  <c r="C59"/>
  <c r="C58"/>
  <c r="C57"/>
  <c r="C56"/>
  <c r="C55"/>
  <c r="C54"/>
  <c r="C53"/>
  <c r="C52"/>
  <c r="C51"/>
  <c r="C50"/>
  <c r="C49"/>
  <c r="C48"/>
  <c r="C47"/>
  <c r="C46"/>
  <c r="F45"/>
  <c r="C45" s="1"/>
  <c r="C44"/>
  <c r="C39"/>
  <c r="C38"/>
  <c r="C37"/>
  <c r="C36"/>
  <c r="C35"/>
  <c r="C34"/>
  <c r="C33"/>
  <c r="C32"/>
  <c r="C31"/>
  <c r="C30"/>
  <c r="C29"/>
  <c r="C28"/>
  <c r="C27"/>
  <c r="C26"/>
  <c r="C25"/>
  <c r="F24"/>
  <c r="C24" s="1"/>
  <c r="C23"/>
  <c r="C22"/>
  <c r="C21"/>
  <c r="C20"/>
  <c r="C19"/>
  <c r="C18"/>
  <c r="C17"/>
  <c r="C16"/>
  <c r="C15"/>
  <c r="C14"/>
  <c r="C13"/>
  <c r="C12"/>
  <c r="F11"/>
  <c r="F308" s="1"/>
  <c r="C10"/>
  <c r="C9"/>
  <c r="C8"/>
  <c r="C7"/>
  <c r="C6"/>
  <c r="B453" i="4"/>
  <c r="A334"/>
  <c r="T248"/>
  <c r="A326"/>
  <c r="A327"/>
  <c r="A328"/>
  <c r="A329"/>
  <c r="A330"/>
  <c r="A331"/>
  <c r="A332"/>
  <c r="A333"/>
  <c r="A325"/>
  <c r="W10"/>
  <c r="W11" s="1"/>
  <c r="Y10"/>
  <c r="I10"/>
  <c r="M10" s="1"/>
  <c r="T282"/>
  <c r="U282" s="1"/>
  <c r="T227"/>
  <c r="T200"/>
  <c r="U200" s="1"/>
  <c r="T180"/>
  <c r="T158"/>
  <c r="U158" s="1"/>
  <c r="T143"/>
  <c r="T69"/>
  <c r="U69" s="1"/>
  <c r="T31"/>
  <c r="T19"/>
  <c r="U19" s="1"/>
  <c r="T11"/>
  <c r="T10"/>
  <c r="U10" s="1"/>
  <c r="I282"/>
  <c r="I281"/>
  <c r="M281" s="1"/>
  <c r="I280"/>
  <c r="I279"/>
  <c r="M279" s="1"/>
  <c r="I278"/>
  <c r="I277"/>
  <c r="M277" s="1"/>
  <c r="I276"/>
  <c r="I275"/>
  <c r="M275" s="1"/>
  <c r="I274"/>
  <c r="I273"/>
  <c r="M273" s="1"/>
  <c r="I272"/>
  <c r="I271"/>
  <c r="M271" s="1"/>
  <c r="I270"/>
  <c r="I269"/>
  <c r="M269" s="1"/>
  <c r="I268"/>
  <c r="I267"/>
  <c r="M267" s="1"/>
  <c r="I266"/>
  <c r="I265"/>
  <c r="M265" s="1"/>
  <c r="I264"/>
  <c r="I263"/>
  <c r="M263" s="1"/>
  <c r="I262"/>
  <c r="I261"/>
  <c r="M261" s="1"/>
  <c r="I260"/>
  <c r="I259"/>
  <c r="M259" s="1"/>
  <c r="I258"/>
  <c r="I257"/>
  <c r="M257" s="1"/>
  <c r="I256"/>
  <c r="I255"/>
  <c r="M255" s="1"/>
  <c r="I254"/>
  <c r="I253"/>
  <c r="M253" s="1"/>
  <c r="I252"/>
  <c r="I251"/>
  <c r="M251" s="1"/>
  <c r="I250"/>
  <c r="I249"/>
  <c r="M249" s="1"/>
  <c r="I248"/>
  <c r="I247"/>
  <c r="M247" s="1"/>
  <c r="I246"/>
  <c r="I245"/>
  <c r="M245" s="1"/>
  <c r="I244"/>
  <c r="I243"/>
  <c r="M243" s="1"/>
  <c r="I242"/>
  <c r="I241"/>
  <c r="M241" s="1"/>
  <c r="I240"/>
  <c r="I239"/>
  <c r="M239" s="1"/>
  <c r="I238"/>
  <c r="I237"/>
  <c r="K237" s="1"/>
  <c r="I236"/>
  <c r="I235"/>
  <c r="M235" s="1"/>
  <c r="I234"/>
  <c r="I233"/>
  <c r="K233" s="1"/>
  <c r="I232"/>
  <c r="I231"/>
  <c r="M231" s="1"/>
  <c r="I230"/>
  <c r="I229"/>
  <c r="K229" s="1"/>
  <c r="I228"/>
  <c r="I227"/>
  <c r="M227" s="1"/>
  <c r="I226"/>
  <c r="I225"/>
  <c r="K225" s="1"/>
  <c r="I224"/>
  <c r="I223"/>
  <c r="M223" s="1"/>
  <c r="I222"/>
  <c r="I221"/>
  <c r="K221" s="1"/>
  <c r="I220"/>
  <c r="I219"/>
  <c r="M219" s="1"/>
  <c r="I218"/>
  <c r="I217"/>
  <c r="K217" s="1"/>
  <c r="I216"/>
  <c r="I215"/>
  <c r="M215" s="1"/>
  <c r="I214"/>
  <c r="I213"/>
  <c r="K213" s="1"/>
  <c r="I212"/>
  <c r="I211"/>
  <c r="M211" s="1"/>
  <c r="I210"/>
  <c r="I209"/>
  <c r="K209" s="1"/>
  <c r="I208"/>
  <c r="I207"/>
  <c r="M207" s="1"/>
  <c r="I206"/>
  <c r="I205"/>
  <c r="K205" s="1"/>
  <c r="I204"/>
  <c r="I203"/>
  <c r="M203" s="1"/>
  <c r="I202"/>
  <c r="I201"/>
  <c r="K201" s="1"/>
  <c r="I200"/>
  <c r="I199"/>
  <c r="M199" s="1"/>
  <c r="I198"/>
  <c r="I197"/>
  <c r="K197" s="1"/>
  <c r="I196"/>
  <c r="I195"/>
  <c r="K195" s="1"/>
  <c r="I194"/>
  <c r="I193"/>
  <c r="K193" s="1"/>
  <c r="I192"/>
  <c r="I191"/>
  <c r="K191" s="1"/>
  <c r="I190"/>
  <c r="I189"/>
  <c r="K189" s="1"/>
  <c r="I188"/>
  <c r="I187"/>
  <c r="K187" s="1"/>
  <c r="I186"/>
  <c r="I185"/>
  <c r="K185" s="1"/>
  <c r="I184"/>
  <c r="I183"/>
  <c r="K183" s="1"/>
  <c r="I182"/>
  <c r="I181"/>
  <c r="K181" s="1"/>
  <c r="I180"/>
  <c r="I179"/>
  <c r="K179" s="1"/>
  <c r="I178"/>
  <c r="I177"/>
  <c r="K177" s="1"/>
  <c r="I176"/>
  <c r="I175"/>
  <c r="K175" s="1"/>
  <c r="I174"/>
  <c r="I173"/>
  <c r="K173" s="1"/>
  <c r="I172"/>
  <c r="I171"/>
  <c r="K171" s="1"/>
  <c r="I170"/>
  <c r="I169"/>
  <c r="K169" s="1"/>
  <c r="I168"/>
  <c r="I167"/>
  <c r="K167" s="1"/>
  <c r="I166"/>
  <c r="I165"/>
  <c r="K165" s="1"/>
  <c r="I164"/>
  <c r="I163"/>
  <c r="K163" s="1"/>
  <c r="I162"/>
  <c r="I161"/>
  <c r="K161" s="1"/>
  <c r="I160"/>
  <c r="I159"/>
  <c r="K159" s="1"/>
  <c r="I158"/>
  <c r="I157"/>
  <c r="K157" s="1"/>
  <c r="I156"/>
  <c r="I155"/>
  <c r="K155" s="1"/>
  <c r="I154"/>
  <c r="I153"/>
  <c r="K153" s="1"/>
  <c r="I152"/>
  <c r="I151"/>
  <c r="K151" s="1"/>
  <c r="I150"/>
  <c r="I149"/>
  <c r="K149" s="1"/>
  <c r="I148"/>
  <c r="I147"/>
  <c r="K147" s="1"/>
  <c r="I146"/>
  <c r="I145"/>
  <c r="K145" s="1"/>
  <c r="I144"/>
  <c r="I143"/>
  <c r="K143" s="1"/>
  <c r="I142"/>
  <c r="I141"/>
  <c r="K141" s="1"/>
  <c r="I140"/>
  <c r="I139"/>
  <c r="K139" s="1"/>
  <c r="I138"/>
  <c r="I137"/>
  <c r="K137" s="1"/>
  <c r="I136"/>
  <c r="I135"/>
  <c r="K135" s="1"/>
  <c r="I134"/>
  <c r="I133"/>
  <c r="K133" s="1"/>
  <c r="I132"/>
  <c r="I131"/>
  <c r="K131" s="1"/>
  <c r="I130"/>
  <c r="I129"/>
  <c r="K129" s="1"/>
  <c r="I128"/>
  <c r="I127"/>
  <c r="K127" s="1"/>
  <c r="I126"/>
  <c r="I125"/>
  <c r="K125" s="1"/>
  <c r="I124"/>
  <c r="I123"/>
  <c r="K123" s="1"/>
  <c r="I122"/>
  <c r="I121"/>
  <c r="K121" s="1"/>
  <c r="I120"/>
  <c r="I119"/>
  <c r="K119" s="1"/>
  <c r="I118"/>
  <c r="I117"/>
  <c r="K117" s="1"/>
  <c r="I116"/>
  <c r="I115"/>
  <c r="K115" s="1"/>
  <c r="I114"/>
  <c r="I113"/>
  <c r="K113" s="1"/>
  <c r="I112"/>
  <c r="I111"/>
  <c r="K111" s="1"/>
  <c r="I110"/>
  <c r="I109"/>
  <c r="K109" s="1"/>
  <c r="I108"/>
  <c r="I107"/>
  <c r="K107" s="1"/>
  <c r="I106"/>
  <c r="I105"/>
  <c r="K105" s="1"/>
  <c r="I104"/>
  <c r="I103"/>
  <c r="K103" s="1"/>
  <c r="I102"/>
  <c r="I101"/>
  <c r="K101" s="1"/>
  <c r="I100"/>
  <c r="I99"/>
  <c r="K99" s="1"/>
  <c r="I98"/>
  <c r="I97"/>
  <c r="K97" s="1"/>
  <c r="I96"/>
  <c r="I95"/>
  <c r="K95" s="1"/>
  <c r="I94"/>
  <c r="I93"/>
  <c r="K93" s="1"/>
  <c r="I92"/>
  <c r="I91"/>
  <c r="K91" s="1"/>
  <c r="I90"/>
  <c r="I89"/>
  <c r="K89" s="1"/>
  <c r="I88"/>
  <c r="I87"/>
  <c r="K87" s="1"/>
  <c r="I86"/>
  <c r="I85"/>
  <c r="K85" s="1"/>
  <c r="I84"/>
  <c r="I83"/>
  <c r="K83" s="1"/>
  <c r="I82"/>
  <c r="I81"/>
  <c r="K81" s="1"/>
  <c r="I80"/>
  <c r="I79"/>
  <c r="K79" s="1"/>
  <c r="I78"/>
  <c r="I77"/>
  <c r="K77" s="1"/>
  <c r="I76"/>
  <c r="I75"/>
  <c r="K75" s="1"/>
  <c r="I74"/>
  <c r="I73"/>
  <c r="K73" s="1"/>
  <c r="I72"/>
  <c r="I71"/>
  <c r="K71" s="1"/>
  <c r="I70"/>
  <c r="I69"/>
  <c r="K69" s="1"/>
  <c r="I68"/>
  <c r="I67"/>
  <c r="K67" s="1"/>
  <c r="I66"/>
  <c r="I65"/>
  <c r="K65" s="1"/>
  <c r="I64"/>
  <c r="I63"/>
  <c r="K63" s="1"/>
  <c r="I62"/>
  <c r="I61"/>
  <c r="K61" s="1"/>
  <c r="I60"/>
  <c r="I59"/>
  <c r="K59" s="1"/>
  <c r="I58"/>
  <c r="I57"/>
  <c r="K57" s="1"/>
  <c r="I56"/>
  <c r="I55"/>
  <c r="K55" s="1"/>
  <c r="I54"/>
  <c r="I53"/>
  <c r="K53" s="1"/>
  <c r="I52"/>
  <c r="I51"/>
  <c r="K51" s="1"/>
  <c r="I50"/>
  <c r="I49"/>
  <c r="K49" s="1"/>
  <c r="I48"/>
  <c r="I47"/>
  <c r="K47" s="1"/>
  <c r="I46"/>
  <c r="O45"/>
  <c r="I44"/>
  <c r="I43"/>
  <c r="K43" s="1"/>
  <c r="I42"/>
  <c r="I41"/>
  <c r="K41" s="1"/>
  <c r="I40"/>
  <c r="I39"/>
  <c r="K39" s="1"/>
  <c r="I38"/>
  <c r="I37"/>
  <c r="K37" s="1"/>
  <c r="I36"/>
  <c r="I35"/>
  <c r="K35" s="1"/>
  <c r="I34"/>
  <c r="I33"/>
  <c r="K33" s="1"/>
  <c r="I32"/>
  <c r="I31"/>
  <c r="K31" s="1"/>
  <c r="I30"/>
  <c r="I29"/>
  <c r="K29" s="1"/>
  <c r="O28"/>
  <c r="I27"/>
  <c r="K27" s="1"/>
  <c r="I26"/>
  <c r="I25"/>
  <c r="K25" s="1"/>
  <c r="I24"/>
  <c r="I23"/>
  <c r="K23" s="1"/>
  <c r="I22"/>
  <c r="I21"/>
  <c r="K21" s="1"/>
  <c r="I20"/>
  <c r="I19"/>
  <c r="K19" s="1"/>
  <c r="I18"/>
  <c r="I17"/>
  <c r="K17" s="1"/>
  <c r="I16"/>
  <c r="O15"/>
  <c r="I14"/>
  <c r="I13"/>
  <c r="K13" s="1"/>
  <c r="I12"/>
  <c r="I11"/>
  <c r="K11" s="1"/>
  <c r="C282" i="3"/>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F45"/>
  <c r="C45"/>
  <c r="C44"/>
  <c r="C43"/>
  <c r="C42"/>
  <c r="C41"/>
  <c r="C40"/>
  <c r="C39"/>
  <c r="C38"/>
  <c r="C37"/>
  <c r="C36"/>
  <c r="C35"/>
  <c r="C34"/>
  <c r="C33"/>
  <c r="C32"/>
  <c r="C31"/>
  <c r="C30"/>
  <c r="C29"/>
  <c r="F28"/>
  <c r="C28"/>
  <c r="C27"/>
  <c r="C26"/>
  <c r="C25"/>
  <c r="C24"/>
  <c r="C23"/>
  <c r="C22"/>
  <c r="C21"/>
  <c r="C20"/>
  <c r="C19"/>
  <c r="C18"/>
  <c r="C17"/>
  <c r="C16"/>
  <c r="F15"/>
  <c r="F288" s="1"/>
  <c r="C14"/>
  <c r="C13"/>
  <c r="C12"/>
  <c r="C11"/>
  <c r="C10"/>
  <c r="I15" i="4"/>
  <c r="K15" s="1"/>
  <c r="C15" i="3"/>
  <c r="C286" s="1"/>
  <c r="C288" l="1"/>
  <c r="F284"/>
  <c r="F286"/>
  <c r="F287"/>
  <c r="A287" i="4"/>
  <c r="I286"/>
  <c r="C308" i="15"/>
  <c r="C11" i="8"/>
  <c r="C308"/>
  <c r="F284" i="13"/>
  <c r="F286"/>
  <c r="F288"/>
  <c r="F287"/>
  <c r="F284" i="18"/>
  <c r="F287"/>
  <c r="C173"/>
  <c r="C286" s="1"/>
  <c r="F286"/>
  <c r="F288"/>
  <c r="C287" i="3"/>
  <c r="C284"/>
  <c r="C47" i="17"/>
  <c r="C308" s="1"/>
  <c r="C176" i="13"/>
  <c r="C284" s="1"/>
  <c r="B137" i="10"/>
  <c r="A122"/>
  <c r="C157" i="9"/>
  <c r="C159"/>
  <c r="B160"/>
  <c r="B161"/>
  <c r="B158"/>
  <c r="B157"/>
  <c r="B159"/>
  <c r="W28"/>
  <c r="W29" s="1"/>
  <c r="W30" s="1"/>
  <c r="W31" s="1"/>
  <c r="W32" s="1"/>
  <c r="W33" s="1"/>
  <c r="W34" s="1"/>
  <c r="W35" s="1"/>
  <c r="W36" s="1"/>
  <c r="W37" s="1"/>
  <c r="W38" s="1"/>
  <c r="W39" s="1"/>
  <c r="W40" s="1"/>
  <c r="W41" s="1"/>
  <c r="W42" s="1"/>
  <c r="W43" s="1"/>
  <c r="W44" s="1"/>
  <c r="W45" s="1"/>
  <c r="W46" s="1"/>
  <c r="W47" s="1"/>
  <c r="W48" s="1"/>
  <c r="W49" s="1"/>
  <c r="W50" s="1"/>
  <c r="W51" s="1"/>
  <c r="W52" s="1"/>
  <c r="W53" s="1"/>
  <c r="W54" s="1"/>
  <c r="W55" s="1"/>
  <c r="W56" s="1"/>
  <c r="W57" s="1"/>
  <c r="W58" s="1"/>
  <c r="W59" s="1"/>
  <c r="W60" s="1"/>
  <c r="W61" s="1"/>
  <c r="W62" s="1"/>
  <c r="W63" s="1"/>
  <c r="W64" s="1"/>
  <c r="W65" s="1"/>
  <c r="W66" s="1"/>
  <c r="AA27"/>
  <c r="P72" i="10"/>
  <c r="P68"/>
  <c r="P64"/>
  <c r="P60"/>
  <c r="P56"/>
  <c r="P52"/>
  <c r="P48"/>
  <c r="P40"/>
  <c r="P70"/>
  <c r="P66"/>
  <c r="P62"/>
  <c r="P58"/>
  <c r="P54"/>
  <c r="P50"/>
  <c r="P28"/>
  <c r="P18"/>
  <c r="P44"/>
  <c r="P42"/>
  <c r="P34"/>
  <c r="P32"/>
  <c r="P30"/>
  <c r="P26"/>
  <c r="P24"/>
  <c r="P22"/>
  <c r="P16"/>
  <c r="P14"/>
  <c r="P12"/>
  <c r="O80"/>
  <c r="P73"/>
  <c r="P71"/>
  <c r="P69"/>
  <c r="P67"/>
  <c r="P65"/>
  <c r="P63"/>
  <c r="P61"/>
  <c r="P59"/>
  <c r="P57"/>
  <c r="P55"/>
  <c r="P53"/>
  <c r="P51"/>
  <c r="P49"/>
  <c r="P47"/>
  <c r="P45"/>
  <c r="P39"/>
  <c r="P37"/>
  <c r="P35"/>
  <c r="P27"/>
  <c r="P25"/>
  <c r="P23"/>
  <c r="P19"/>
  <c r="P13"/>
  <c r="P11"/>
  <c r="O79"/>
  <c r="O78"/>
  <c r="O77"/>
  <c r="I70" i="9"/>
  <c r="O68"/>
  <c r="K10"/>
  <c r="K64"/>
  <c r="N64" s="1"/>
  <c r="K62"/>
  <c r="N62" s="1"/>
  <c r="K60"/>
  <c r="N60" s="1"/>
  <c r="K58"/>
  <c r="N58" s="1"/>
  <c r="K56"/>
  <c r="K54"/>
  <c r="N54" s="1"/>
  <c r="K52"/>
  <c r="K50"/>
  <c r="N50" s="1"/>
  <c r="K48"/>
  <c r="K46"/>
  <c r="N46" s="1"/>
  <c r="K44"/>
  <c r="K42"/>
  <c r="N42" s="1"/>
  <c r="K40"/>
  <c r="K38"/>
  <c r="N38" s="1"/>
  <c r="K36"/>
  <c r="K34"/>
  <c r="N34" s="1"/>
  <c r="K32"/>
  <c r="K30"/>
  <c r="N30" s="1"/>
  <c r="K28"/>
  <c r="K26"/>
  <c r="N26" s="1"/>
  <c r="K24"/>
  <c r="N24" s="1"/>
  <c r="K22"/>
  <c r="N22" s="1"/>
  <c r="K20"/>
  <c r="N20" s="1"/>
  <c r="K18"/>
  <c r="N18" s="1"/>
  <c r="K16"/>
  <c r="N16" s="1"/>
  <c r="K14"/>
  <c r="N14" s="1"/>
  <c r="K12"/>
  <c r="N12" s="1"/>
  <c r="M10"/>
  <c r="M64"/>
  <c r="M62"/>
  <c r="M60"/>
  <c r="M58"/>
  <c r="M56"/>
  <c r="M54"/>
  <c r="M52"/>
  <c r="M50"/>
  <c r="M48"/>
  <c r="M46"/>
  <c r="M44"/>
  <c r="M42"/>
  <c r="M40"/>
  <c r="M38"/>
  <c r="M36"/>
  <c r="M34"/>
  <c r="M32"/>
  <c r="M30"/>
  <c r="M28"/>
  <c r="M26"/>
  <c r="M24"/>
  <c r="M22"/>
  <c r="M20"/>
  <c r="M18"/>
  <c r="M16"/>
  <c r="M14"/>
  <c r="M12"/>
  <c r="P10"/>
  <c r="P64"/>
  <c r="P62"/>
  <c r="P60"/>
  <c r="P26"/>
  <c r="P24"/>
  <c r="P22"/>
  <c r="P20"/>
  <c r="P18"/>
  <c r="P16"/>
  <c r="P14"/>
  <c r="P12"/>
  <c r="O73"/>
  <c r="O72"/>
  <c r="O71"/>
  <c r="O70"/>
  <c r="K65"/>
  <c r="N65" s="1"/>
  <c r="K63"/>
  <c r="N63" s="1"/>
  <c r="K61"/>
  <c r="N61" s="1"/>
  <c r="K59"/>
  <c r="N59" s="1"/>
  <c r="K57"/>
  <c r="K55"/>
  <c r="K53"/>
  <c r="K51"/>
  <c r="K49"/>
  <c r="K47"/>
  <c r="K45"/>
  <c r="K43"/>
  <c r="K41"/>
  <c r="K39"/>
  <c r="K37"/>
  <c r="K35"/>
  <c r="K33"/>
  <c r="K31"/>
  <c r="K29"/>
  <c r="K27"/>
  <c r="K25"/>
  <c r="N25" s="1"/>
  <c r="K23"/>
  <c r="N23" s="1"/>
  <c r="K21"/>
  <c r="N21" s="1"/>
  <c r="K19"/>
  <c r="N19" s="1"/>
  <c r="K17"/>
  <c r="N17" s="1"/>
  <c r="K15"/>
  <c r="N15" s="1"/>
  <c r="K13"/>
  <c r="N13" s="1"/>
  <c r="K11"/>
  <c r="N11" s="1"/>
  <c r="M65"/>
  <c r="M63"/>
  <c r="M61"/>
  <c r="M59"/>
  <c r="M57"/>
  <c r="M55"/>
  <c r="M53"/>
  <c r="M51"/>
  <c r="M49"/>
  <c r="M47"/>
  <c r="M45"/>
  <c r="M43"/>
  <c r="M41"/>
  <c r="M39"/>
  <c r="M37"/>
  <c r="M35"/>
  <c r="M33"/>
  <c r="M31"/>
  <c r="M29"/>
  <c r="M27"/>
  <c r="M25"/>
  <c r="M23"/>
  <c r="M21"/>
  <c r="M19"/>
  <c r="M17"/>
  <c r="M15"/>
  <c r="M13"/>
  <c r="M11"/>
  <c r="P65"/>
  <c r="P63"/>
  <c r="P61"/>
  <c r="P25"/>
  <c r="P23"/>
  <c r="P21"/>
  <c r="P19"/>
  <c r="P17"/>
  <c r="P15"/>
  <c r="P13"/>
  <c r="P11"/>
  <c r="I287" i="4"/>
  <c r="AB37" i="11"/>
  <c r="X37"/>
  <c r="Z37"/>
  <c r="AA37"/>
  <c r="N49"/>
  <c r="N20"/>
  <c r="K27"/>
  <c r="N27" s="1"/>
  <c r="K20"/>
  <c r="K77"/>
  <c r="N77" s="1"/>
  <c r="K49"/>
  <c r="P27"/>
  <c r="K24"/>
  <c r="N24" s="1"/>
  <c r="K11"/>
  <c r="N11" s="1"/>
  <c r="K57"/>
  <c r="N57" s="1"/>
  <c r="K45"/>
  <c r="N45" s="1"/>
  <c r="A71" i="9"/>
  <c r="U15" s="1"/>
  <c r="M66"/>
  <c r="K66"/>
  <c r="P66"/>
  <c r="I71"/>
  <c r="U62"/>
  <c r="P12" i="4"/>
  <c r="M12"/>
  <c r="P14"/>
  <c r="M14"/>
  <c r="P20"/>
  <c r="M20"/>
  <c r="P24"/>
  <c r="M24"/>
  <c r="I28"/>
  <c r="P28"/>
  <c r="P32"/>
  <c r="M32"/>
  <c r="P36"/>
  <c r="M36"/>
  <c r="P42"/>
  <c r="M42"/>
  <c r="P46"/>
  <c r="M46"/>
  <c r="P52"/>
  <c r="M52"/>
  <c r="P54"/>
  <c r="M54"/>
  <c r="P58"/>
  <c r="M58"/>
  <c r="P62"/>
  <c r="M62"/>
  <c r="P66"/>
  <c r="M66"/>
  <c r="P70"/>
  <c r="M70"/>
  <c r="P76"/>
  <c r="M76"/>
  <c r="P80"/>
  <c r="M80"/>
  <c r="P84"/>
  <c r="M84"/>
  <c r="P90"/>
  <c r="M90"/>
  <c r="P94"/>
  <c r="M94"/>
  <c r="P98"/>
  <c r="M98"/>
  <c r="P102"/>
  <c r="M102"/>
  <c r="P104"/>
  <c r="M104"/>
  <c r="P108"/>
  <c r="M108"/>
  <c r="P114"/>
  <c r="M114"/>
  <c r="P118"/>
  <c r="M118"/>
  <c r="P122"/>
  <c r="M122"/>
  <c r="P128"/>
  <c r="M128"/>
  <c r="P132"/>
  <c r="M132"/>
  <c r="P136"/>
  <c r="M136"/>
  <c r="P140"/>
  <c r="M140"/>
  <c r="P146"/>
  <c r="M146"/>
  <c r="P150"/>
  <c r="M150"/>
  <c r="P156"/>
  <c r="M156"/>
  <c r="P168"/>
  <c r="M168"/>
  <c r="P200"/>
  <c r="M200"/>
  <c r="K10"/>
  <c r="P10"/>
  <c r="K281"/>
  <c r="K279"/>
  <c r="K277"/>
  <c r="K275"/>
  <c r="K273"/>
  <c r="K271"/>
  <c r="K269"/>
  <c r="K267"/>
  <c r="K265"/>
  <c r="K263"/>
  <c r="K261"/>
  <c r="K259"/>
  <c r="K257"/>
  <c r="K255"/>
  <c r="K253"/>
  <c r="K251"/>
  <c r="K249"/>
  <c r="K247"/>
  <c r="K245"/>
  <c r="K243"/>
  <c r="K241"/>
  <c r="K239"/>
  <c r="K235"/>
  <c r="K231"/>
  <c r="K227"/>
  <c r="K223"/>
  <c r="K219"/>
  <c r="K215"/>
  <c r="K211"/>
  <c r="K207"/>
  <c r="K203"/>
  <c r="K199"/>
  <c r="P16"/>
  <c r="M16"/>
  <c r="P18"/>
  <c r="M18"/>
  <c r="P22"/>
  <c r="M22"/>
  <c r="P26"/>
  <c r="M26"/>
  <c r="P30"/>
  <c r="M30"/>
  <c r="P34"/>
  <c r="M34"/>
  <c r="P38"/>
  <c r="M38"/>
  <c r="P40"/>
  <c r="M40"/>
  <c r="P44"/>
  <c r="M44"/>
  <c r="P48"/>
  <c r="M48"/>
  <c r="P50"/>
  <c r="M50"/>
  <c r="P56"/>
  <c r="M56"/>
  <c r="P60"/>
  <c r="M60"/>
  <c r="P64"/>
  <c r="M64"/>
  <c r="P68"/>
  <c r="M68"/>
  <c r="P72"/>
  <c r="M72"/>
  <c r="P74"/>
  <c r="M74"/>
  <c r="P78"/>
  <c r="M78"/>
  <c r="P82"/>
  <c r="M82"/>
  <c r="P86"/>
  <c r="M86"/>
  <c r="P88"/>
  <c r="M88"/>
  <c r="P92"/>
  <c r="M92"/>
  <c r="P96"/>
  <c r="M96"/>
  <c r="P100"/>
  <c r="M100"/>
  <c r="P106"/>
  <c r="M106"/>
  <c r="P110"/>
  <c r="M110"/>
  <c r="P112"/>
  <c r="M112"/>
  <c r="P116"/>
  <c r="M116"/>
  <c r="P120"/>
  <c r="M120"/>
  <c r="P124"/>
  <c r="M124"/>
  <c r="P126"/>
  <c r="M126"/>
  <c r="P130"/>
  <c r="M130"/>
  <c r="P134"/>
  <c r="M134"/>
  <c r="P138"/>
  <c r="M138"/>
  <c r="P142"/>
  <c r="M142"/>
  <c r="P144"/>
  <c r="M144"/>
  <c r="P148"/>
  <c r="M148"/>
  <c r="P152"/>
  <c r="M152"/>
  <c r="P154"/>
  <c r="M154"/>
  <c r="P158"/>
  <c r="M158"/>
  <c r="P160"/>
  <c r="M160"/>
  <c r="P162"/>
  <c r="M162"/>
  <c r="P164"/>
  <c r="M164"/>
  <c r="P166"/>
  <c r="M166"/>
  <c r="P170"/>
  <c r="M170"/>
  <c r="P172"/>
  <c r="M172"/>
  <c r="P174"/>
  <c r="M174"/>
  <c r="P176"/>
  <c r="M176"/>
  <c r="P178"/>
  <c r="M178"/>
  <c r="P180"/>
  <c r="M180"/>
  <c r="P182"/>
  <c r="M182"/>
  <c r="P184"/>
  <c r="M184"/>
  <c r="P186"/>
  <c r="M186"/>
  <c r="P188"/>
  <c r="M188"/>
  <c r="P190"/>
  <c r="M190"/>
  <c r="P192"/>
  <c r="M192"/>
  <c r="P194"/>
  <c r="M194"/>
  <c r="P196"/>
  <c r="M196"/>
  <c r="P198"/>
  <c r="M198"/>
  <c r="P202"/>
  <c r="M202"/>
  <c r="P204"/>
  <c r="M204"/>
  <c r="P206"/>
  <c r="M206"/>
  <c r="P208"/>
  <c r="M208"/>
  <c r="P210"/>
  <c r="M210"/>
  <c r="P212"/>
  <c r="M212"/>
  <c r="P214"/>
  <c r="M214"/>
  <c r="P216"/>
  <c r="M216"/>
  <c r="P218"/>
  <c r="M218"/>
  <c r="P220"/>
  <c r="M220"/>
  <c r="P222"/>
  <c r="M222"/>
  <c r="P224"/>
  <c r="M224"/>
  <c r="P226"/>
  <c r="M226"/>
  <c r="P228"/>
  <c r="M228"/>
  <c r="P230"/>
  <c r="M230"/>
  <c r="P232"/>
  <c r="M232"/>
  <c r="P234"/>
  <c r="M234"/>
  <c r="P236"/>
  <c r="M236"/>
  <c r="P238"/>
  <c r="M238"/>
  <c r="P240"/>
  <c r="P242"/>
  <c r="P244"/>
  <c r="P246"/>
  <c r="P248"/>
  <c r="P250"/>
  <c r="P252"/>
  <c r="P254"/>
  <c r="P256"/>
  <c r="P258"/>
  <c r="P260"/>
  <c r="P262"/>
  <c r="P264"/>
  <c r="P266"/>
  <c r="P268"/>
  <c r="P270"/>
  <c r="P272"/>
  <c r="P274"/>
  <c r="P276"/>
  <c r="P278"/>
  <c r="P280"/>
  <c r="P282"/>
  <c r="N15"/>
  <c r="M15"/>
  <c r="N11"/>
  <c r="P11"/>
  <c r="M11"/>
  <c r="N13"/>
  <c r="P13"/>
  <c r="M13"/>
  <c r="P15"/>
  <c r="N17"/>
  <c r="P17"/>
  <c r="M17"/>
  <c r="N19"/>
  <c r="P19"/>
  <c r="M19"/>
  <c r="N21"/>
  <c r="P21"/>
  <c r="M21"/>
  <c r="N23"/>
  <c r="P23"/>
  <c r="M23"/>
  <c r="N25"/>
  <c r="P25"/>
  <c r="M25"/>
  <c r="N27"/>
  <c r="P27"/>
  <c r="M27"/>
  <c r="N29"/>
  <c r="P29"/>
  <c r="M29"/>
  <c r="N31"/>
  <c r="P31"/>
  <c r="M31"/>
  <c r="N33"/>
  <c r="P33"/>
  <c r="M33"/>
  <c r="N35"/>
  <c r="P35"/>
  <c r="M35"/>
  <c r="N37"/>
  <c r="P37"/>
  <c r="M37"/>
  <c r="N39"/>
  <c r="P39"/>
  <c r="M39"/>
  <c r="N41"/>
  <c r="P41"/>
  <c r="M41"/>
  <c r="N43"/>
  <c r="P43"/>
  <c r="M43"/>
  <c r="I45"/>
  <c r="N47"/>
  <c r="P47"/>
  <c r="M47"/>
  <c r="N49"/>
  <c r="P49"/>
  <c r="M49"/>
  <c r="N51"/>
  <c r="P51"/>
  <c r="M51"/>
  <c r="N53"/>
  <c r="P53"/>
  <c r="M53"/>
  <c r="N55"/>
  <c r="P55"/>
  <c r="M55"/>
  <c r="N57"/>
  <c r="P57"/>
  <c r="M57"/>
  <c r="N59"/>
  <c r="P59"/>
  <c r="M59"/>
  <c r="N61"/>
  <c r="P61"/>
  <c r="M61"/>
  <c r="N63"/>
  <c r="P63"/>
  <c r="M63"/>
  <c r="N65"/>
  <c r="P65"/>
  <c r="M65"/>
  <c r="N67"/>
  <c r="P67"/>
  <c r="M67"/>
  <c r="N69"/>
  <c r="P69"/>
  <c r="M69"/>
  <c r="N71"/>
  <c r="P71"/>
  <c r="M71"/>
  <c r="N73"/>
  <c r="P73"/>
  <c r="M73"/>
  <c r="N75"/>
  <c r="P75"/>
  <c r="M75"/>
  <c r="N77"/>
  <c r="P77"/>
  <c r="M77"/>
  <c r="N79"/>
  <c r="P79"/>
  <c r="M79"/>
  <c r="N81"/>
  <c r="P81"/>
  <c r="M81"/>
  <c r="N83"/>
  <c r="P83"/>
  <c r="M83"/>
  <c r="N85"/>
  <c r="P85"/>
  <c r="M85"/>
  <c r="N87"/>
  <c r="P87"/>
  <c r="M87"/>
  <c r="N89"/>
  <c r="P89"/>
  <c r="M89"/>
  <c r="N91"/>
  <c r="P91"/>
  <c r="M91"/>
  <c r="N93"/>
  <c r="P93"/>
  <c r="M93"/>
  <c r="N95"/>
  <c r="P95"/>
  <c r="M95"/>
  <c r="N97"/>
  <c r="P97"/>
  <c r="M97"/>
  <c r="N99"/>
  <c r="P99"/>
  <c r="M99"/>
  <c r="N101"/>
  <c r="P101"/>
  <c r="M101"/>
  <c r="N103"/>
  <c r="P103"/>
  <c r="M103"/>
  <c r="N105"/>
  <c r="P105"/>
  <c r="M105"/>
  <c r="N107"/>
  <c r="P107"/>
  <c r="M107"/>
  <c r="N109"/>
  <c r="P109"/>
  <c r="M109"/>
  <c r="N111"/>
  <c r="P111"/>
  <c r="M111"/>
  <c r="N113"/>
  <c r="P113"/>
  <c r="M113"/>
  <c r="N115"/>
  <c r="P115"/>
  <c r="M115"/>
  <c r="N117"/>
  <c r="P117"/>
  <c r="M117"/>
  <c r="N119"/>
  <c r="P119"/>
  <c r="M119"/>
  <c r="N121"/>
  <c r="P121"/>
  <c r="M121"/>
  <c r="N123"/>
  <c r="P123"/>
  <c r="M123"/>
  <c r="N125"/>
  <c r="P125"/>
  <c r="M125"/>
  <c r="N127"/>
  <c r="P127"/>
  <c r="M127"/>
  <c r="N129"/>
  <c r="P129"/>
  <c r="M129"/>
  <c r="N131"/>
  <c r="P131"/>
  <c r="M131"/>
  <c r="N133"/>
  <c r="P133"/>
  <c r="M133"/>
  <c r="N135"/>
  <c r="P135"/>
  <c r="M135"/>
  <c r="N137"/>
  <c r="P137"/>
  <c r="M137"/>
  <c r="N139"/>
  <c r="P139"/>
  <c r="M139"/>
  <c r="N141"/>
  <c r="P141"/>
  <c r="M141"/>
  <c r="N143"/>
  <c r="P143"/>
  <c r="M143"/>
  <c r="N145"/>
  <c r="P145"/>
  <c r="M145"/>
  <c r="N147"/>
  <c r="P147"/>
  <c r="M147"/>
  <c r="N149"/>
  <c r="P149"/>
  <c r="M149"/>
  <c r="N151"/>
  <c r="P151"/>
  <c r="M151"/>
  <c r="N153"/>
  <c r="P153"/>
  <c r="M153"/>
  <c r="N155"/>
  <c r="P155"/>
  <c r="M155"/>
  <c r="N157"/>
  <c r="P157"/>
  <c r="M157"/>
  <c r="N159"/>
  <c r="P159"/>
  <c r="M159"/>
  <c r="N161"/>
  <c r="P161"/>
  <c r="M161"/>
  <c r="N163"/>
  <c r="P163"/>
  <c r="M163"/>
  <c r="N165"/>
  <c r="P165"/>
  <c r="M165"/>
  <c r="N167"/>
  <c r="P167"/>
  <c r="M167"/>
  <c r="N169"/>
  <c r="P169"/>
  <c r="M169"/>
  <c r="N171"/>
  <c r="P171"/>
  <c r="M171"/>
  <c r="N173"/>
  <c r="P173"/>
  <c r="M173"/>
  <c r="N175"/>
  <c r="P175"/>
  <c r="M175"/>
  <c r="N177"/>
  <c r="P177"/>
  <c r="M177"/>
  <c r="N179"/>
  <c r="P179"/>
  <c r="M179"/>
  <c r="N181"/>
  <c r="P181"/>
  <c r="M181"/>
  <c r="N183"/>
  <c r="P183"/>
  <c r="M183"/>
  <c r="N185"/>
  <c r="P185"/>
  <c r="M185"/>
  <c r="N187"/>
  <c r="P187"/>
  <c r="M187"/>
  <c r="N189"/>
  <c r="P189"/>
  <c r="M189"/>
  <c r="N191"/>
  <c r="P191"/>
  <c r="M191"/>
  <c r="N193"/>
  <c r="P193"/>
  <c r="M193"/>
  <c r="N195"/>
  <c r="P195"/>
  <c r="M195"/>
  <c r="N197"/>
  <c r="P197"/>
  <c r="M197"/>
  <c r="N199"/>
  <c r="P199"/>
  <c r="N201"/>
  <c r="P201"/>
  <c r="N203"/>
  <c r="P203"/>
  <c r="N205"/>
  <c r="P205"/>
  <c r="N207"/>
  <c r="P207"/>
  <c r="N209"/>
  <c r="P209"/>
  <c r="N211"/>
  <c r="P211"/>
  <c r="N213"/>
  <c r="P213"/>
  <c r="N215"/>
  <c r="P215"/>
  <c r="N217"/>
  <c r="P217"/>
  <c r="N219"/>
  <c r="P219"/>
  <c r="N221"/>
  <c r="P221"/>
  <c r="N223"/>
  <c r="P223"/>
  <c r="N225"/>
  <c r="P225"/>
  <c r="N227"/>
  <c r="P227"/>
  <c r="N229"/>
  <c r="P229"/>
  <c r="N231"/>
  <c r="P231"/>
  <c r="N233"/>
  <c r="P233"/>
  <c r="N235"/>
  <c r="P235"/>
  <c r="N237"/>
  <c r="P237"/>
  <c r="N239"/>
  <c r="P239"/>
  <c r="N241"/>
  <c r="P241"/>
  <c r="N243"/>
  <c r="P243"/>
  <c r="N245"/>
  <c r="P245"/>
  <c r="N247"/>
  <c r="P247"/>
  <c r="N249"/>
  <c r="P249"/>
  <c r="N251"/>
  <c r="P251"/>
  <c r="N253"/>
  <c r="P253"/>
  <c r="N255"/>
  <c r="P255"/>
  <c r="N257"/>
  <c r="P257"/>
  <c r="N259"/>
  <c r="P259"/>
  <c r="N261"/>
  <c r="P261"/>
  <c r="N263"/>
  <c r="P263"/>
  <c r="N265"/>
  <c r="P265"/>
  <c r="N267"/>
  <c r="P267"/>
  <c r="N269"/>
  <c r="P269"/>
  <c r="N271"/>
  <c r="P271"/>
  <c r="N273"/>
  <c r="P273"/>
  <c r="N275"/>
  <c r="P275"/>
  <c r="N277"/>
  <c r="P277"/>
  <c r="N279"/>
  <c r="P279"/>
  <c r="N281"/>
  <c r="P281"/>
  <c r="N10"/>
  <c r="AA10"/>
  <c r="K282"/>
  <c r="N282" s="1"/>
  <c r="K280"/>
  <c r="N280" s="1"/>
  <c r="K278"/>
  <c r="N278" s="1"/>
  <c r="K276"/>
  <c r="K274"/>
  <c r="N274" s="1"/>
  <c r="K272"/>
  <c r="N272" s="1"/>
  <c r="K270"/>
  <c r="N270" s="1"/>
  <c r="K268"/>
  <c r="N268" s="1"/>
  <c r="K266"/>
  <c r="N266" s="1"/>
  <c r="K264"/>
  <c r="N264" s="1"/>
  <c r="K262"/>
  <c r="N262" s="1"/>
  <c r="K260"/>
  <c r="N260" s="1"/>
  <c r="K258"/>
  <c r="N258" s="1"/>
  <c r="K256"/>
  <c r="N256" s="1"/>
  <c r="K254"/>
  <c r="N254" s="1"/>
  <c r="K252"/>
  <c r="N252" s="1"/>
  <c r="K250"/>
  <c r="N250" s="1"/>
  <c r="K248"/>
  <c r="N248" s="1"/>
  <c r="K246"/>
  <c r="N246" s="1"/>
  <c r="K244"/>
  <c r="N244" s="1"/>
  <c r="K242"/>
  <c r="N242" s="1"/>
  <c r="K240"/>
  <c r="N240" s="1"/>
  <c r="K238"/>
  <c r="N238" s="1"/>
  <c r="K236"/>
  <c r="N236" s="1"/>
  <c r="K234"/>
  <c r="N234" s="1"/>
  <c r="K232"/>
  <c r="N232" s="1"/>
  <c r="K230"/>
  <c r="N230" s="1"/>
  <c r="K228"/>
  <c r="N228" s="1"/>
  <c r="K226"/>
  <c r="N226" s="1"/>
  <c r="K224"/>
  <c r="N224" s="1"/>
  <c r="K222"/>
  <c r="N222" s="1"/>
  <c r="K220"/>
  <c r="N220" s="1"/>
  <c r="K218"/>
  <c r="N218" s="1"/>
  <c r="K216"/>
  <c r="N216" s="1"/>
  <c r="K214"/>
  <c r="N214" s="1"/>
  <c r="K212"/>
  <c r="N212" s="1"/>
  <c r="K210"/>
  <c r="N210" s="1"/>
  <c r="K208"/>
  <c r="N208" s="1"/>
  <c r="K206"/>
  <c r="N206" s="1"/>
  <c r="K204"/>
  <c r="N204" s="1"/>
  <c r="K202"/>
  <c r="N202" s="1"/>
  <c r="K200"/>
  <c r="N200" s="1"/>
  <c r="K198"/>
  <c r="N198" s="1"/>
  <c r="K196"/>
  <c r="N196" s="1"/>
  <c r="K194"/>
  <c r="N194" s="1"/>
  <c r="K192"/>
  <c r="N192" s="1"/>
  <c r="K190"/>
  <c r="N190" s="1"/>
  <c r="K188"/>
  <c r="N188" s="1"/>
  <c r="K186"/>
  <c r="N186" s="1"/>
  <c r="K184"/>
  <c r="N184" s="1"/>
  <c r="K182"/>
  <c r="N182" s="1"/>
  <c r="K180"/>
  <c r="N180" s="1"/>
  <c r="K178"/>
  <c r="N178" s="1"/>
  <c r="K176"/>
  <c r="N176" s="1"/>
  <c r="K174"/>
  <c r="N174" s="1"/>
  <c r="K172"/>
  <c r="N172" s="1"/>
  <c r="K170"/>
  <c r="N170" s="1"/>
  <c r="K168"/>
  <c r="N168" s="1"/>
  <c r="K166"/>
  <c r="N166" s="1"/>
  <c r="K164"/>
  <c r="N164" s="1"/>
  <c r="K162"/>
  <c r="N162" s="1"/>
  <c r="K160"/>
  <c r="N160" s="1"/>
  <c r="K158"/>
  <c r="N158" s="1"/>
  <c r="K156"/>
  <c r="N156" s="1"/>
  <c r="K154"/>
  <c r="N154" s="1"/>
  <c r="K152"/>
  <c r="N152" s="1"/>
  <c r="K150"/>
  <c r="N150" s="1"/>
  <c r="K148"/>
  <c r="N148" s="1"/>
  <c r="K146"/>
  <c r="N146" s="1"/>
  <c r="K144"/>
  <c r="N144" s="1"/>
  <c r="K142"/>
  <c r="N142" s="1"/>
  <c r="K140"/>
  <c r="N140" s="1"/>
  <c r="K138"/>
  <c r="N138" s="1"/>
  <c r="K136"/>
  <c r="N136" s="1"/>
  <c r="K134"/>
  <c r="N134" s="1"/>
  <c r="K132"/>
  <c r="K130"/>
  <c r="N130" s="1"/>
  <c r="K128"/>
  <c r="N128" s="1"/>
  <c r="K126"/>
  <c r="N126" s="1"/>
  <c r="K124"/>
  <c r="N124" s="1"/>
  <c r="K122"/>
  <c r="N122" s="1"/>
  <c r="K120"/>
  <c r="N120" s="1"/>
  <c r="K118"/>
  <c r="N118" s="1"/>
  <c r="K116"/>
  <c r="N116" s="1"/>
  <c r="K114"/>
  <c r="N114" s="1"/>
  <c r="K112"/>
  <c r="N112" s="1"/>
  <c r="K110"/>
  <c r="N110" s="1"/>
  <c r="K108"/>
  <c r="N108" s="1"/>
  <c r="K106"/>
  <c r="N106" s="1"/>
  <c r="K104"/>
  <c r="N104" s="1"/>
  <c r="K102"/>
  <c r="N102" s="1"/>
  <c r="K100"/>
  <c r="N100" s="1"/>
  <c r="K98"/>
  <c r="N98" s="1"/>
  <c r="K96"/>
  <c r="N96" s="1"/>
  <c r="K94"/>
  <c r="N94" s="1"/>
  <c r="K92"/>
  <c r="N92" s="1"/>
  <c r="K90"/>
  <c r="N90" s="1"/>
  <c r="K88"/>
  <c r="N88" s="1"/>
  <c r="K86"/>
  <c r="N86" s="1"/>
  <c r="K84"/>
  <c r="N84" s="1"/>
  <c r="K82"/>
  <c r="N82" s="1"/>
  <c r="K80"/>
  <c r="N80" s="1"/>
  <c r="K78"/>
  <c r="N78" s="1"/>
  <c r="K76"/>
  <c r="N76" s="1"/>
  <c r="K74"/>
  <c r="N74" s="1"/>
  <c r="K72"/>
  <c r="N72" s="1"/>
  <c r="K70"/>
  <c r="N70" s="1"/>
  <c r="K68"/>
  <c r="N68" s="1"/>
  <c r="K66"/>
  <c r="N66" s="1"/>
  <c r="K64"/>
  <c r="N64" s="1"/>
  <c r="K62"/>
  <c r="N62" s="1"/>
  <c r="K60"/>
  <c r="N60" s="1"/>
  <c r="K58"/>
  <c r="N58" s="1"/>
  <c r="K56"/>
  <c r="N56" s="1"/>
  <c r="K54"/>
  <c r="N54" s="1"/>
  <c r="K52"/>
  <c r="N52" s="1"/>
  <c r="K50"/>
  <c r="N50" s="1"/>
  <c r="K48"/>
  <c r="N48" s="1"/>
  <c r="K46"/>
  <c r="N46" s="1"/>
  <c r="K44"/>
  <c r="N44" s="1"/>
  <c r="K42"/>
  <c r="N42" s="1"/>
  <c r="K40"/>
  <c r="N40" s="1"/>
  <c r="K38"/>
  <c r="N38" s="1"/>
  <c r="K36"/>
  <c r="N36" s="1"/>
  <c r="K34"/>
  <c r="N34" s="1"/>
  <c r="K32"/>
  <c r="N32" s="1"/>
  <c r="K30"/>
  <c r="N30" s="1"/>
  <c r="K26"/>
  <c r="N26" s="1"/>
  <c r="K24"/>
  <c r="N24" s="1"/>
  <c r="K22"/>
  <c r="N22" s="1"/>
  <c r="K20"/>
  <c r="N20" s="1"/>
  <c r="K18"/>
  <c r="N18" s="1"/>
  <c r="K16"/>
  <c r="N16" s="1"/>
  <c r="K14"/>
  <c r="N14" s="1"/>
  <c r="K12"/>
  <c r="N12" s="1"/>
  <c r="M282"/>
  <c r="M280"/>
  <c r="M278"/>
  <c r="M276"/>
  <c r="M274"/>
  <c r="M272"/>
  <c r="M270"/>
  <c r="M268"/>
  <c r="M266"/>
  <c r="M264"/>
  <c r="M262"/>
  <c r="M260"/>
  <c r="M258"/>
  <c r="M256"/>
  <c r="M254"/>
  <c r="M252"/>
  <c r="M250"/>
  <c r="M248"/>
  <c r="M246"/>
  <c r="M244"/>
  <c r="M242"/>
  <c r="M240"/>
  <c r="M237"/>
  <c r="M233"/>
  <c r="M229"/>
  <c r="M225"/>
  <c r="M221"/>
  <c r="M217"/>
  <c r="M213"/>
  <c r="M209"/>
  <c r="M205"/>
  <c r="M201"/>
  <c r="I289"/>
  <c r="U248"/>
  <c r="O284"/>
  <c r="U11"/>
  <c r="U31"/>
  <c r="U143"/>
  <c r="U180"/>
  <c r="U227"/>
  <c r="X10"/>
  <c r="Z10"/>
  <c r="AB10"/>
  <c r="I288"/>
  <c r="P39" i="11"/>
  <c r="M39"/>
  <c r="K39"/>
  <c r="P50"/>
  <c r="M50"/>
  <c r="P70"/>
  <c r="M70"/>
  <c r="P79"/>
  <c r="M79"/>
  <c r="K79"/>
  <c r="P84"/>
  <c r="M84"/>
  <c r="K84"/>
  <c r="P91"/>
  <c r="M91"/>
  <c r="P105"/>
  <c r="M105"/>
  <c r="K105"/>
  <c r="P54"/>
  <c r="M54"/>
  <c r="K54"/>
  <c r="P116"/>
  <c r="M116"/>
  <c r="P32"/>
  <c r="M32"/>
  <c r="K32"/>
  <c r="P81"/>
  <c r="M81"/>
  <c r="K81"/>
  <c r="P85"/>
  <c r="M85"/>
  <c r="P99"/>
  <c r="M99"/>
  <c r="P110"/>
  <c r="M110"/>
  <c r="K110"/>
  <c r="P118"/>
  <c r="M118"/>
  <c r="K118"/>
  <c r="P151"/>
  <c r="M151"/>
  <c r="P153"/>
  <c r="M153"/>
  <c r="P16"/>
  <c r="M16"/>
  <c r="K16"/>
  <c r="P15"/>
  <c r="O162"/>
  <c r="P14"/>
  <c r="M14"/>
  <c r="P23"/>
  <c r="M23"/>
  <c r="P28"/>
  <c r="M28"/>
  <c r="P41"/>
  <c r="M41"/>
  <c r="K41"/>
  <c r="N41" s="1"/>
  <c r="P55"/>
  <c r="M55"/>
  <c r="K55"/>
  <c r="N55" s="1"/>
  <c r="P78"/>
  <c r="M78"/>
  <c r="K78"/>
  <c r="N78" s="1"/>
  <c r="P21"/>
  <c r="M21"/>
  <c r="K21"/>
  <c r="N21" s="1"/>
  <c r="P44"/>
  <c r="M44"/>
  <c r="K44"/>
  <c r="N44" s="1"/>
  <c r="P53"/>
  <c r="M53"/>
  <c r="K53"/>
  <c r="N53" s="1"/>
  <c r="P64"/>
  <c r="M64"/>
  <c r="K64"/>
  <c r="N64" s="1"/>
  <c r="P67"/>
  <c r="M67"/>
  <c r="K67"/>
  <c r="N67" s="1"/>
  <c r="P106"/>
  <c r="M106"/>
  <c r="K106"/>
  <c r="N106" s="1"/>
  <c r="P128"/>
  <c r="M128"/>
  <c r="K128"/>
  <c r="N128" s="1"/>
  <c r="P160"/>
  <c r="M160"/>
  <c r="K160"/>
  <c r="N160" s="1"/>
  <c r="P36"/>
  <c r="M36"/>
  <c r="K36"/>
  <c r="N36" s="1"/>
  <c r="P62"/>
  <c r="M62"/>
  <c r="K62"/>
  <c r="N62" s="1"/>
  <c r="P63"/>
  <c r="M63"/>
  <c r="N73"/>
  <c r="P73"/>
  <c r="M73"/>
  <c r="P75"/>
  <c r="M75"/>
  <c r="P83"/>
  <c r="M83"/>
  <c r="P87"/>
  <c r="M87"/>
  <c r="P90"/>
  <c r="M90"/>
  <c r="P93"/>
  <c r="M93"/>
  <c r="P96"/>
  <c r="M96"/>
  <c r="P98"/>
  <c r="M98"/>
  <c r="N104"/>
  <c r="P104"/>
  <c r="M104"/>
  <c r="P109"/>
  <c r="M109"/>
  <c r="P114"/>
  <c r="M114"/>
  <c r="P117"/>
  <c r="M117"/>
  <c r="P121"/>
  <c r="M121"/>
  <c r="P124"/>
  <c r="M124"/>
  <c r="P130"/>
  <c r="M130"/>
  <c r="P144"/>
  <c r="M144"/>
  <c r="K144"/>
  <c r="N144" s="1"/>
  <c r="P100"/>
  <c r="M100"/>
  <c r="P13"/>
  <c r="M13"/>
  <c r="K13"/>
  <c r="N13" s="1"/>
  <c r="P19"/>
  <c r="M19"/>
  <c r="K19"/>
  <c r="N19" s="1"/>
  <c r="P26"/>
  <c r="M26"/>
  <c r="K26"/>
  <c r="N26" s="1"/>
  <c r="P30"/>
  <c r="M30"/>
  <c r="K30"/>
  <c r="N30" s="1"/>
  <c r="N35"/>
  <c r="P35"/>
  <c r="M35"/>
  <c r="N51"/>
  <c r="P51"/>
  <c r="M51"/>
  <c r="N61"/>
  <c r="P61"/>
  <c r="M61"/>
  <c r="P12"/>
  <c r="M12"/>
  <c r="N31"/>
  <c r="P31"/>
  <c r="M31"/>
  <c r="P38"/>
  <c r="M38"/>
  <c r="N46"/>
  <c r="P46"/>
  <c r="M46"/>
  <c r="P59"/>
  <c r="M59"/>
  <c r="N65"/>
  <c r="P65"/>
  <c r="M65"/>
  <c r="N69"/>
  <c r="P69"/>
  <c r="M69"/>
  <c r="N101"/>
  <c r="P101"/>
  <c r="M101"/>
  <c r="P156"/>
  <c r="M156"/>
  <c r="N159"/>
  <c r="P159"/>
  <c r="M159"/>
  <c r="P34"/>
  <c r="M34"/>
  <c r="N42"/>
  <c r="P42"/>
  <c r="M42"/>
  <c r="P66"/>
  <c r="M66"/>
  <c r="K66"/>
  <c r="N66" s="1"/>
  <c r="P71"/>
  <c r="M71"/>
  <c r="K71"/>
  <c r="N71" s="1"/>
  <c r="P74"/>
  <c r="M74"/>
  <c r="K74"/>
  <c r="N74" s="1"/>
  <c r="P76"/>
  <c r="M76"/>
  <c r="K76"/>
  <c r="N76" s="1"/>
  <c r="P86"/>
  <c r="M86"/>
  <c r="K86"/>
  <c r="N86" s="1"/>
  <c r="P88"/>
  <c r="M88"/>
  <c r="K88"/>
  <c r="N88" s="1"/>
  <c r="P92"/>
  <c r="M92"/>
  <c r="K92"/>
  <c r="N92" s="1"/>
  <c r="P95"/>
  <c r="M95"/>
  <c r="K95"/>
  <c r="N95" s="1"/>
  <c r="P97"/>
  <c r="M97"/>
  <c r="K97"/>
  <c r="N97" s="1"/>
  <c r="P103"/>
  <c r="M103"/>
  <c r="K103"/>
  <c r="N103" s="1"/>
  <c r="P107"/>
  <c r="M107"/>
  <c r="K107"/>
  <c r="N107" s="1"/>
  <c r="P111"/>
  <c r="M111"/>
  <c r="K111"/>
  <c r="N111" s="1"/>
  <c r="P115"/>
  <c r="M115"/>
  <c r="K115"/>
  <c r="N115" s="1"/>
  <c r="P120"/>
  <c r="M120"/>
  <c r="K120"/>
  <c r="N120" s="1"/>
  <c r="P123"/>
  <c r="M123"/>
  <c r="K123"/>
  <c r="N123" s="1"/>
  <c r="P126"/>
  <c r="M126"/>
  <c r="K126"/>
  <c r="N126" s="1"/>
  <c r="P135"/>
  <c r="M135"/>
  <c r="K135"/>
  <c r="N135" s="1"/>
  <c r="N136"/>
  <c r="P136"/>
  <c r="M136"/>
  <c r="P154"/>
  <c r="M154"/>
  <c r="N157"/>
  <c r="P157"/>
  <c r="M157"/>
  <c r="P40"/>
  <c r="M40"/>
  <c r="N39"/>
  <c r="N79"/>
  <c r="N82"/>
  <c r="N84"/>
  <c r="N105"/>
  <c r="N119"/>
  <c r="N54"/>
  <c r="N32"/>
  <c r="N47"/>
  <c r="N81"/>
  <c r="N110"/>
  <c r="N118"/>
  <c r="N16"/>
  <c r="N18"/>
  <c r="K100"/>
  <c r="N100" s="1"/>
  <c r="K40"/>
  <c r="N40" s="1"/>
  <c r="K154"/>
  <c r="N154" s="1"/>
  <c r="K130"/>
  <c r="N130" s="1"/>
  <c r="K121"/>
  <c r="N121" s="1"/>
  <c r="K114"/>
  <c r="N114" s="1"/>
  <c r="K104"/>
  <c r="K96"/>
  <c r="N96" s="1"/>
  <c r="K90"/>
  <c r="N90" s="1"/>
  <c r="K83"/>
  <c r="N83" s="1"/>
  <c r="K73"/>
  <c r="K63"/>
  <c r="N63" s="1"/>
  <c r="K34"/>
  <c r="N34" s="1"/>
  <c r="K156"/>
  <c r="N156" s="1"/>
  <c r="K69"/>
  <c r="K59"/>
  <c r="N59" s="1"/>
  <c r="K38"/>
  <c r="N38" s="1"/>
  <c r="K12"/>
  <c r="N12" s="1"/>
  <c r="K51"/>
  <c r="K28"/>
  <c r="N28" s="1"/>
  <c r="K14"/>
  <c r="N14" s="1"/>
  <c r="K151"/>
  <c r="N151" s="1"/>
  <c r="K99"/>
  <c r="N99" s="1"/>
  <c r="K50"/>
  <c r="N50" s="1"/>
  <c r="M37"/>
  <c r="P37"/>
  <c r="K37"/>
  <c r="P58"/>
  <c r="M58"/>
  <c r="K58"/>
  <c r="N58" s="1"/>
  <c r="P82"/>
  <c r="M82"/>
  <c r="P119"/>
  <c r="M119"/>
  <c r="P47"/>
  <c r="M47"/>
  <c r="P94"/>
  <c r="M94"/>
  <c r="K94"/>
  <c r="N94" s="1"/>
  <c r="P112"/>
  <c r="M112"/>
  <c r="P152"/>
  <c r="M152"/>
  <c r="K152"/>
  <c r="N152" s="1"/>
  <c r="P18"/>
  <c r="M18"/>
  <c r="P22"/>
  <c r="M22"/>
  <c r="K22"/>
  <c r="N22" s="1"/>
  <c r="N33"/>
  <c r="P33"/>
  <c r="M33"/>
  <c r="K33"/>
  <c r="N80"/>
  <c r="P80"/>
  <c r="M80"/>
  <c r="K80"/>
  <c r="P68"/>
  <c r="M68"/>
  <c r="I43"/>
  <c r="I166" s="1"/>
  <c r="P29"/>
  <c r="M29"/>
  <c r="K29"/>
  <c r="N29" s="1"/>
  <c r="P60"/>
  <c r="M60"/>
  <c r="K60"/>
  <c r="N60" s="1"/>
  <c r="P138"/>
  <c r="M138"/>
  <c r="K138"/>
  <c r="N138" s="1"/>
  <c r="P148"/>
  <c r="M148"/>
  <c r="K148"/>
  <c r="N148" s="1"/>
  <c r="P122"/>
  <c r="M122"/>
  <c r="K122"/>
  <c r="N122" s="1"/>
  <c r="P133"/>
  <c r="M133"/>
  <c r="K133"/>
  <c r="N133" s="1"/>
  <c r="P102"/>
  <c r="M102"/>
  <c r="K102"/>
  <c r="N102" s="1"/>
  <c r="P131"/>
  <c r="M131"/>
  <c r="K131"/>
  <c r="N131" s="1"/>
  <c r="P132"/>
  <c r="M132"/>
  <c r="P140"/>
  <c r="M140"/>
  <c r="P113"/>
  <c r="M113"/>
  <c r="P125"/>
  <c r="M125"/>
  <c r="P139"/>
  <c r="M139"/>
  <c r="P145"/>
  <c r="M145"/>
  <c r="K145"/>
  <c r="K125"/>
  <c r="N125" s="1"/>
  <c r="K140"/>
  <c r="K124"/>
  <c r="N124" s="1"/>
  <c r="K117"/>
  <c r="N117" s="1"/>
  <c r="K109"/>
  <c r="N109" s="1"/>
  <c r="K98"/>
  <c r="N98" s="1"/>
  <c r="K93"/>
  <c r="N93" s="1"/>
  <c r="K87"/>
  <c r="N87" s="1"/>
  <c r="K75"/>
  <c r="N75" s="1"/>
  <c r="K68"/>
  <c r="N68" s="1"/>
  <c r="K23"/>
  <c r="N23" s="1"/>
  <c r="K15"/>
  <c r="N15" s="1"/>
  <c r="K153"/>
  <c r="N153" s="1"/>
  <c r="K112"/>
  <c r="N112" s="1"/>
  <c r="K85"/>
  <c r="N85" s="1"/>
  <c r="K116"/>
  <c r="N116" s="1"/>
  <c r="K91"/>
  <c r="N91" s="1"/>
  <c r="K70"/>
  <c r="N70" s="1"/>
  <c r="N52"/>
  <c r="N150"/>
  <c r="N147"/>
  <c r="N149"/>
  <c r="N146"/>
  <c r="N142"/>
  <c r="N127"/>
  <c r="K143"/>
  <c r="N143" s="1"/>
  <c r="K141"/>
  <c r="N141" s="1"/>
  <c r="K137"/>
  <c r="N137" s="1"/>
  <c r="K129"/>
  <c r="N129" s="1"/>
  <c r="K108"/>
  <c r="N108" s="1"/>
  <c r="K134"/>
  <c r="N134" s="1"/>
  <c r="K25"/>
  <c r="N25" s="1"/>
  <c r="K10"/>
  <c r="K17"/>
  <c r="N17" s="1"/>
  <c r="K89"/>
  <c r="N89" s="1"/>
  <c r="K72"/>
  <c r="N72" s="1"/>
  <c r="K56"/>
  <c r="N56" s="1"/>
  <c r="K48"/>
  <c r="N48" s="1"/>
  <c r="K158"/>
  <c r="N158" s="1"/>
  <c r="K155"/>
  <c r="N155" s="1"/>
  <c r="M143"/>
  <c r="M141"/>
  <c r="M137"/>
  <c r="M129"/>
  <c r="M108"/>
  <c r="M134"/>
  <c r="M25"/>
  <c r="M10"/>
  <c r="M17"/>
  <c r="M89"/>
  <c r="M72"/>
  <c r="M56"/>
  <c r="M48"/>
  <c r="M158"/>
  <c r="M155"/>
  <c r="P143"/>
  <c r="P141"/>
  <c r="P137"/>
  <c r="P129"/>
  <c r="P108"/>
  <c r="P134"/>
  <c r="P158"/>
  <c r="P155"/>
  <c r="M127"/>
  <c r="M142"/>
  <c r="M146"/>
  <c r="M149"/>
  <c r="M147"/>
  <c r="M150"/>
  <c r="M52"/>
  <c r="M24"/>
  <c r="M20"/>
  <c r="M11"/>
  <c r="M77"/>
  <c r="M57"/>
  <c r="M49"/>
  <c r="M45"/>
  <c r="P127"/>
  <c r="P142"/>
  <c r="P146"/>
  <c r="P149"/>
  <c r="P147"/>
  <c r="P150"/>
  <c r="P52"/>
  <c r="N132"/>
  <c r="N140"/>
  <c r="N113"/>
  <c r="N139"/>
  <c r="N145"/>
  <c r="N29" i="9"/>
  <c r="N31"/>
  <c r="N33"/>
  <c r="N35"/>
  <c r="N37"/>
  <c r="N39"/>
  <c r="N41"/>
  <c r="N43"/>
  <c r="N45"/>
  <c r="N47"/>
  <c r="N49"/>
  <c r="N51"/>
  <c r="N53"/>
  <c r="N55"/>
  <c r="N57"/>
  <c r="N27"/>
  <c r="I75" i="10"/>
  <c r="K10"/>
  <c r="N10" s="1"/>
  <c r="K45"/>
  <c r="N45" s="1"/>
  <c r="K43"/>
  <c r="N43" s="1"/>
  <c r="K41"/>
  <c r="N41" s="1"/>
  <c r="K35"/>
  <c r="K33"/>
  <c r="N33" s="1"/>
  <c r="K31"/>
  <c r="N31" s="1"/>
  <c r="K29"/>
  <c r="N29" s="1"/>
  <c r="K27"/>
  <c r="K25"/>
  <c r="N25" s="1"/>
  <c r="K23"/>
  <c r="K21"/>
  <c r="N21" s="1"/>
  <c r="K17"/>
  <c r="N17" s="1"/>
  <c r="K15"/>
  <c r="N15" s="1"/>
  <c r="K13"/>
  <c r="N13" s="1"/>
  <c r="K11"/>
  <c r="N11" s="1"/>
  <c r="M72"/>
  <c r="M70"/>
  <c r="M68"/>
  <c r="M66"/>
  <c r="M64"/>
  <c r="M62"/>
  <c r="M60"/>
  <c r="M58"/>
  <c r="M56"/>
  <c r="M54"/>
  <c r="M52"/>
  <c r="M50"/>
  <c r="M48"/>
  <c r="M46"/>
  <c r="M40"/>
  <c r="M38"/>
  <c r="M36"/>
  <c r="M28"/>
  <c r="M24"/>
  <c r="M20"/>
  <c r="M18"/>
  <c r="M12"/>
  <c r="I77"/>
  <c r="N19"/>
  <c r="N37"/>
  <c r="N39"/>
  <c r="N47"/>
  <c r="N49"/>
  <c r="N51"/>
  <c r="N53"/>
  <c r="N55"/>
  <c r="N57"/>
  <c r="N59"/>
  <c r="N61"/>
  <c r="N63"/>
  <c r="N65"/>
  <c r="N67"/>
  <c r="N69"/>
  <c r="N71"/>
  <c r="N73"/>
  <c r="N23"/>
  <c r="N24"/>
  <c r="N27"/>
  <c r="N28"/>
  <c r="N35"/>
  <c r="N40"/>
  <c r="N12"/>
  <c r="O75"/>
  <c r="A78"/>
  <c r="U73" s="1"/>
  <c r="M10"/>
  <c r="K46"/>
  <c r="N46" s="1"/>
  <c r="K44"/>
  <c r="N44" s="1"/>
  <c r="K42"/>
  <c r="N42" s="1"/>
  <c r="K38"/>
  <c r="N38" s="1"/>
  <c r="K36"/>
  <c r="N36" s="1"/>
  <c r="K34"/>
  <c r="N34" s="1"/>
  <c r="K32"/>
  <c r="N32" s="1"/>
  <c r="K30"/>
  <c r="N30" s="1"/>
  <c r="K26"/>
  <c r="N26" s="1"/>
  <c r="K22"/>
  <c r="N22" s="1"/>
  <c r="K20"/>
  <c r="N20" s="1"/>
  <c r="K16"/>
  <c r="N16" s="1"/>
  <c r="K14"/>
  <c r="N14" s="1"/>
  <c r="M73"/>
  <c r="M71"/>
  <c r="M69"/>
  <c r="M67"/>
  <c r="M65"/>
  <c r="M63"/>
  <c r="M61"/>
  <c r="M59"/>
  <c r="M57"/>
  <c r="M55"/>
  <c r="M53"/>
  <c r="M51"/>
  <c r="M49"/>
  <c r="M47"/>
  <c r="M43"/>
  <c r="M41"/>
  <c r="M39"/>
  <c r="M37"/>
  <c r="M33"/>
  <c r="M31"/>
  <c r="M29"/>
  <c r="M21"/>
  <c r="M19"/>
  <c r="M17"/>
  <c r="M15"/>
  <c r="I78"/>
  <c r="N48"/>
  <c r="N50"/>
  <c r="N52"/>
  <c r="N54"/>
  <c r="N56"/>
  <c r="N58"/>
  <c r="N60"/>
  <c r="N62"/>
  <c r="N64"/>
  <c r="N66"/>
  <c r="N68"/>
  <c r="N70"/>
  <c r="N72"/>
  <c r="N18"/>
  <c r="N28" i="9"/>
  <c r="N32"/>
  <c r="N36"/>
  <c r="N40"/>
  <c r="N44"/>
  <c r="N48"/>
  <c r="N52"/>
  <c r="N56"/>
  <c r="B120" i="10"/>
  <c r="I68" i="9"/>
  <c r="I80" i="10"/>
  <c r="I79"/>
  <c r="I167" i="11"/>
  <c r="Y37"/>
  <c r="B208"/>
  <c r="B212"/>
  <c r="B205"/>
  <c r="B209"/>
  <c r="B213"/>
  <c r="X27" i="9"/>
  <c r="Z27"/>
  <c r="AB27"/>
  <c r="Y27"/>
  <c r="A107"/>
  <c r="I73"/>
  <c r="I72"/>
  <c r="A337" i="4"/>
  <c r="B334" s="1"/>
  <c r="X13"/>
  <c r="Z13"/>
  <c r="AB13"/>
  <c r="Y13"/>
  <c r="AA13"/>
  <c r="X11"/>
  <c r="Z11"/>
  <c r="AB11"/>
  <c r="Y11"/>
  <c r="AA11"/>
  <c r="Y12"/>
  <c r="AA12"/>
  <c r="X12"/>
  <c r="Z12"/>
  <c r="AB12"/>
  <c r="U41" i="9" l="1"/>
  <c r="N276" i="4"/>
  <c r="K287"/>
  <c r="K289"/>
  <c r="K286"/>
  <c r="K288"/>
  <c r="C288" i="13"/>
  <c r="C286"/>
  <c r="C287"/>
  <c r="C288" i="18"/>
  <c r="C284"/>
  <c r="C287"/>
  <c r="P80" i="10"/>
  <c r="B116"/>
  <c r="U66" i="9"/>
  <c r="U22"/>
  <c r="P77" i="10"/>
  <c r="N80"/>
  <c r="N77"/>
  <c r="N78"/>
  <c r="N79"/>
  <c r="M77"/>
  <c r="M78"/>
  <c r="M79"/>
  <c r="M80"/>
  <c r="K77"/>
  <c r="K78"/>
  <c r="K79"/>
  <c r="K80"/>
  <c r="B113"/>
  <c r="U62"/>
  <c r="U17"/>
  <c r="P78"/>
  <c r="P79"/>
  <c r="B115"/>
  <c r="P70" i="9"/>
  <c r="P71"/>
  <c r="P72"/>
  <c r="P73"/>
  <c r="M70"/>
  <c r="M71"/>
  <c r="M72"/>
  <c r="M73"/>
  <c r="K70"/>
  <c r="K71"/>
  <c r="K72"/>
  <c r="K73"/>
  <c r="N10"/>
  <c r="M288" i="4"/>
  <c r="M286"/>
  <c r="M287"/>
  <c r="M289"/>
  <c r="N286"/>
  <c r="N287"/>
  <c r="N288"/>
  <c r="N289"/>
  <c r="P286"/>
  <c r="P287"/>
  <c r="P288"/>
  <c r="P289"/>
  <c r="N10" i="11"/>
  <c r="M167"/>
  <c r="I162"/>
  <c r="P166"/>
  <c r="P165"/>
  <c r="N66" i="9"/>
  <c r="M45" i="4"/>
  <c r="K45"/>
  <c r="N45" s="1"/>
  <c r="M28"/>
  <c r="K28"/>
  <c r="N28" s="1"/>
  <c r="I284"/>
  <c r="P45"/>
  <c r="N132"/>
  <c r="M43" i="11"/>
  <c r="M165" s="1"/>
  <c r="K43"/>
  <c r="N43" s="1"/>
  <c r="I164"/>
  <c r="I165"/>
  <c r="P43"/>
  <c r="P167" s="1"/>
  <c r="A165"/>
  <c r="N37"/>
  <c r="N68" i="9"/>
  <c r="N75" i="10"/>
  <c r="U11"/>
  <c r="U30"/>
  <c r="U67"/>
  <c r="U10"/>
  <c r="U66"/>
  <c r="U60"/>
  <c r="B119"/>
  <c r="B112"/>
  <c r="B117"/>
  <c r="B118"/>
  <c r="B114"/>
  <c r="B203" i="11"/>
  <c r="B214"/>
  <c r="B211"/>
  <c r="B207"/>
  <c r="B210"/>
  <c r="B206"/>
  <c r="B204"/>
  <c r="B104" i="9"/>
  <c r="B101"/>
  <c r="B103"/>
  <c r="B102"/>
  <c r="B105"/>
  <c r="B324" i="4"/>
  <c r="B325"/>
  <c r="B329"/>
  <c r="B328"/>
  <c r="B327"/>
  <c r="B331"/>
  <c r="B326"/>
  <c r="B330"/>
  <c r="B335"/>
  <c r="B333"/>
  <c r="B332"/>
  <c r="Y14"/>
  <c r="AA14"/>
  <c r="X14"/>
  <c r="Z14"/>
  <c r="AB14"/>
  <c r="U149" i="11" l="1"/>
  <c r="U11"/>
  <c r="U30"/>
  <c r="U131"/>
  <c r="U160"/>
  <c r="U121"/>
  <c r="U146"/>
  <c r="U18"/>
  <c r="U10"/>
  <c r="U62"/>
  <c r="U135"/>
  <c r="U118"/>
  <c r="N70" i="9"/>
  <c r="N71"/>
  <c r="N72"/>
  <c r="N73"/>
  <c r="P164" i="11"/>
  <c r="M166"/>
  <c r="M164"/>
  <c r="K166"/>
  <c r="K164"/>
  <c r="N164"/>
  <c r="N165"/>
  <c r="N166"/>
  <c r="N167"/>
  <c r="K167"/>
  <c r="K165"/>
  <c r="N284" i="4"/>
  <c r="N162" i="11"/>
  <c r="B122" i="10"/>
  <c r="B216" i="11"/>
  <c r="B107" i="9"/>
  <c r="B337" i="4"/>
  <c r="X15"/>
  <c r="Z15"/>
  <c r="AB15"/>
  <c r="Y15"/>
  <c r="AA15"/>
  <c r="Y16" l="1"/>
  <c r="AA16"/>
  <c r="X16"/>
  <c r="Z16"/>
  <c r="AB16"/>
  <c r="X17" l="1"/>
  <c r="Z17"/>
  <c r="AB17"/>
  <c r="Y17"/>
  <c r="AA17"/>
  <c r="Y18" l="1"/>
  <c r="AA18"/>
  <c r="X18"/>
  <c r="Z18"/>
  <c r="AB18"/>
  <c r="X19" l="1"/>
  <c r="Z19"/>
  <c r="AB19"/>
  <c r="Y19"/>
  <c r="AA19"/>
  <c r="Y20" l="1"/>
  <c r="AA20"/>
  <c r="X20"/>
  <c r="Z20"/>
  <c r="AB20"/>
  <c r="X21" l="1"/>
  <c r="Z21"/>
  <c r="AB21"/>
  <c r="Y21"/>
  <c r="AA21"/>
  <c r="Y22" l="1"/>
  <c r="AA22"/>
  <c r="X22"/>
  <c r="Z22"/>
  <c r="AB22"/>
  <c r="X23" l="1"/>
  <c r="Z23"/>
  <c r="AB23"/>
  <c r="Y23"/>
  <c r="AA23"/>
  <c r="Y24" l="1"/>
  <c r="AA24"/>
  <c r="X24"/>
  <c r="Z24"/>
  <c r="AB24"/>
  <c r="X25" l="1"/>
  <c r="Z25"/>
  <c r="AB25"/>
  <c r="Y25"/>
  <c r="AA25"/>
  <c r="Y26" l="1"/>
  <c r="AA26"/>
  <c r="X26"/>
  <c r="Z26"/>
  <c r="AB26"/>
  <c r="X27" l="1"/>
  <c r="Z27"/>
  <c r="AB27"/>
  <c r="Y27"/>
  <c r="AA27"/>
  <c r="Y28" l="1"/>
  <c r="AA28"/>
  <c r="X28"/>
  <c r="Z28"/>
  <c r="AB28"/>
  <c r="X29" l="1"/>
  <c r="Z29"/>
  <c r="AB29"/>
  <c r="Y29"/>
  <c r="AA29"/>
  <c r="Y30" l="1"/>
  <c r="AA30"/>
  <c r="X30"/>
  <c r="Z30"/>
  <c r="AB30"/>
  <c r="X31" l="1"/>
  <c r="Z31"/>
  <c r="AB31"/>
  <c r="Y31"/>
  <c r="AA31"/>
  <c r="Y32" l="1"/>
  <c r="AA32"/>
  <c r="X32"/>
  <c r="Z32"/>
  <c r="AB32"/>
  <c r="X33" l="1"/>
  <c r="Z33"/>
  <c r="AB33"/>
  <c r="Y33"/>
  <c r="AA33"/>
  <c r="Y34" l="1"/>
  <c r="AA34"/>
  <c r="X34"/>
  <c r="Z34"/>
  <c r="AB34"/>
  <c r="X35" l="1"/>
  <c r="Z35"/>
  <c r="AB35"/>
  <c r="Y35"/>
  <c r="AA35"/>
  <c r="Y36" l="1"/>
  <c r="AA36"/>
  <c r="X36"/>
  <c r="Z36"/>
  <c r="AB36"/>
  <c r="X37" l="1"/>
  <c r="Z37"/>
  <c r="AB37"/>
  <c r="Y37"/>
  <c r="AA37"/>
  <c r="Y38" l="1"/>
  <c r="AA38"/>
  <c r="X38"/>
  <c r="Z38"/>
  <c r="AB38"/>
  <c r="X39" l="1"/>
  <c r="Z39"/>
  <c r="AB39"/>
  <c r="Y39"/>
  <c r="AA39"/>
  <c r="Y40" l="1"/>
  <c r="AA40"/>
  <c r="X40"/>
  <c r="Z40"/>
  <c r="AB40"/>
  <c r="X41" l="1"/>
  <c r="Z41"/>
  <c r="AB41"/>
  <c r="Y41"/>
  <c r="AA41"/>
  <c r="Y42" l="1"/>
  <c r="AA42"/>
  <c r="X42"/>
  <c r="Z42"/>
  <c r="AB42"/>
  <c r="X43" l="1"/>
  <c r="Z43"/>
  <c r="AB43"/>
  <c r="Y43"/>
  <c r="AA43"/>
  <c r="Y44" l="1"/>
  <c r="AA44"/>
  <c r="X44"/>
  <c r="Z44"/>
  <c r="AB44"/>
  <c r="X45" l="1"/>
  <c r="Z45"/>
  <c r="AB45"/>
  <c r="Y45"/>
  <c r="AA45"/>
  <c r="Y46" l="1"/>
  <c r="AA46"/>
  <c r="X46"/>
  <c r="Z46"/>
  <c r="AB46"/>
  <c r="X47" l="1"/>
  <c r="Z47"/>
  <c r="AB47"/>
  <c r="Y47"/>
  <c r="AA47"/>
  <c r="Y48" l="1"/>
  <c r="AA48"/>
  <c r="X48"/>
  <c r="Z48"/>
  <c r="AB48"/>
  <c r="X49" l="1"/>
  <c r="Z49"/>
  <c r="AB49"/>
  <c r="Y49"/>
  <c r="AA49"/>
  <c r="Y50" l="1"/>
  <c r="AA50"/>
  <c r="X50"/>
  <c r="Z50"/>
  <c r="AB50"/>
  <c r="X51" l="1"/>
  <c r="Z51"/>
  <c r="AB51"/>
  <c r="Y51"/>
  <c r="AA51"/>
  <c r="Y52" l="1"/>
  <c r="AA52"/>
  <c r="X52"/>
  <c r="Z52"/>
  <c r="AB52"/>
  <c r="X53" l="1"/>
  <c r="Z53"/>
  <c r="AB53"/>
  <c r="Y53"/>
  <c r="AA53"/>
  <c r="Y54" l="1"/>
  <c r="AA54"/>
  <c r="X54"/>
  <c r="Z54"/>
  <c r="AB54"/>
  <c r="X55" l="1"/>
  <c r="Z55"/>
  <c r="AB55"/>
  <c r="Y55"/>
  <c r="AA55"/>
  <c r="Y56" l="1"/>
  <c r="AA56"/>
  <c r="X56"/>
  <c r="Z56"/>
  <c r="AB56"/>
  <c r="X57" l="1"/>
  <c r="Z57"/>
  <c r="AB57"/>
  <c r="Y57"/>
  <c r="AA57"/>
  <c r="Y58" l="1"/>
  <c r="AA58"/>
  <c r="X58"/>
  <c r="Z58"/>
  <c r="AB58"/>
  <c r="X59" l="1"/>
  <c r="Z59"/>
  <c r="AB59"/>
  <c r="Y59"/>
  <c r="AA59"/>
  <c r="Y60" l="1"/>
  <c r="AA60"/>
  <c r="X60"/>
  <c r="Z60"/>
  <c r="AB60"/>
  <c r="X61" l="1"/>
  <c r="Z61"/>
  <c r="AB61"/>
  <c r="Y61"/>
  <c r="AA61"/>
  <c r="Y62" l="1"/>
  <c r="AA62"/>
  <c r="X62"/>
  <c r="Z62"/>
  <c r="AB62"/>
  <c r="X63" l="1"/>
  <c r="Z63"/>
  <c r="AB63"/>
  <c r="Y63"/>
  <c r="AA63"/>
  <c r="Y64" l="1"/>
  <c r="AA64"/>
  <c r="X64"/>
  <c r="Z64"/>
  <c r="AB64"/>
  <c r="X65" l="1"/>
  <c r="Z65"/>
  <c r="AB65"/>
  <c r="Y65"/>
  <c r="AA65"/>
  <c r="Y66" l="1"/>
  <c r="AA66"/>
  <c r="X66"/>
  <c r="Z66"/>
  <c r="AB66"/>
  <c r="X67" l="1"/>
  <c r="Z67"/>
  <c r="AB67"/>
  <c r="Y67"/>
  <c r="AA67"/>
  <c r="Y68" l="1"/>
  <c r="AA68"/>
  <c r="X68"/>
  <c r="Z68"/>
  <c r="AB68"/>
  <c r="X69" l="1"/>
  <c r="Z69"/>
  <c r="AB69"/>
  <c r="Y69"/>
  <c r="AA69"/>
  <c r="Y70" l="1"/>
  <c r="AA70"/>
  <c r="X70"/>
  <c r="Z70"/>
  <c r="AB70"/>
  <c r="X71" l="1"/>
  <c r="Z71"/>
  <c r="AB71"/>
  <c r="Y71"/>
  <c r="AA71"/>
  <c r="Y72" l="1"/>
  <c r="AA72"/>
  <c r="X72"/>
  <c r="Z72"/>
  <c r="AB72"/>
  <c r="X73" l="1"/>
  <c r="Z73"/>
  <c r="AB73"/>
  <c r="Y73"/>
  <c r="AA73"/>
  <c r="Y74" l="1"/>
  <c r="AA74"/>
  <c r="X74"/>
  <c r="Z74"/>
  <c r="AB74"/>
  <c r="X75" l="1"/>
  <c r="Z75"/>
  <c r="AB75"/>
  <c r="Y75"/>
  <c r="AA75"/>
  <c r="Y76" l="1"/>
  <c r="AA76"/>
  <c r="X76"/>
  <c r="Z76"/>
  <c r="AB76"/>
  <c r="X77" l="1"/>
  <c r="Z77"/>
  <c r="AB77"/>
  <c r="Y77"/>
  <c r="AA77"/>
  <c r="Y78" l="1"/>
  <c r="AA78"/>
  <c r="X78"/>
  <c r="Z78"/>
  <c r="AB78"/>
  <c r="X79" l="1"/>
  <c r="Z79"/>
  <c r="AB79"/>
  <c r="Y79"/>
  <c r="AA79"/>
  <c r="Y80" l="1"/>
  <c r="AA80"/>
  <c r="X80"/>
  <c r="Z80"/>
  <c r="AB80"/>
  <c r="X81" l="1"/>
  <c r="Y81"/>
  <c r="AA81"/>
  <c r="Z81"/>
  <c r="AB81"/>
  <c r="X82" l="1"/>
  <c r="Z82"/>
  <c r="AB82"/>
  <c r="Y82"/>
  <c r="AA82"/>
  <c r="Y83" l="1"/>
  <c r="AA83"/>
  <c r="X83"/>
  <c r="AB83"/>
  <c r="Z83"/>
  <c r="X84" l="1"/>
  <c r="Z84"/>
  <c r="AB84"/>
  <c r="AA84"/>
  <c r="Y84"/>
  <c r="Y85" l="1"/>
  <c r="AA85"/>
  <c r="Z85"/>
  <c r="X85"/>
  <c r="AB85"/>
  <c r="X86" l="1"/>
  <c r="Z86"/>
  <c r="AB86"/>
  <c r="Y86"/>
  <c r="AA86"/>
  <c r="Y87" l="1"/>
  <c r="AA87"/>
  <c r="X87"/>
  <c r="AB87"/>
  <c r="Z87"/>
  <c r="X88" l="1"/>
  <c r="Z88"/>
  <c r="AB88"/>
  <c r="AA88"/>
  <c r="Y88"/>
  <c r="Y89" l="1"/>
  <c r="AA89"/>
  <c r="Z89"/>
  <c r="X89"/>
  <c r="AB89"/>
  <c r="X90" l="1"/>
  <c r="Z90"/>
  <c r="AB90"/>
  <c r="Y90"/>
  <c r="AA90"/>
  <c r="Y91" l="1"/>
  <c r="AA91"/>
  <c r="X91"/>
  <c r="AB91"/>
  <c r="Z91"/>
  <c r="X92" l="1"/>
  <c r="Z92"/>
  <c r="AB92"/>
  <c r="AA92"/>
  <c r="Y92"/>
  <c r="Y93" l="1"/>
  <c r="AA93"/>
  <c r="Z93"/>
  <c r="X93"/>
  <c r="AB93"/>
  <c r="X94" l="1"/>
  <c r="Z94"/>
  <c r="AB94"/>
  <c r="Y94"/>
  <c r="AA94"/>
  <c r="Y95" l="1"/>
  <c r="AA95"/>
  <c r="X95"/>
  <c r="AB95"/>
  <c r="Z95"/>
  <c r="X96" l="1"/>
  <c r="Z96"/>
  <c r="AB96"/>
  <c r="AA96"/>
  <c r="Y96"/>
  <c r="Y97" l="1"/>
  <c r="AA97"/>
  <c r="Z97"/>
  <c r="X97"/>
  <c r="AB97"/>
  <c r="X98" l="1"/>
  <c r="Z98"/>
  <c r="AB98"/>
  <c r="Y98"/>
  <c r="AA98"/>
  <c r="Y99" l="1"/>
  <c r="AA99"/>
  <c r="X99"/>
  <c r="AB99"/>
  <c r="Z99"/>
  <c r="X100" l="1"/>
  <c r="Z100"/>
  <c r="AB100"/>
  <c r="AA100"/>
  <c r="Y100"/>
  <c r="Y101" l="1"/>
  <c r="AA101"/>
  <c r="Z101"/>
  <c r="X101"/>
  <c r="AB101"/>
  <c r="X102" l="1"/>
  <c r="Z102"/>
  <c r="AB102"/>
  <c r="Y102"/>
  <c r="AA102"/>
  <c r="Y103" l="1"/>
  <c r="AA103"/>
  <c r="X103"/>
  <c r="AB103"/>
  <c r="Z103"/>
  <c r="X104" l="1"/>
  <c r="Z104"/>
  <c r="AB104"/>
  <c r="AA104"/>
  <c r="Y104"/>
  <c r="Y105" l="1"/>
  <c r="AA105"/>
  <c r="Z105"/>
  <c r="X105"/>
  <c r="AB105"/>
  <c r="X106" l="1"/>
  <c r="Z106"/>
  <c r="AB106"/>
  <c r="Y106"/>
  <c r="AA106"/>
  <c r="Y107" l="1"/>
  <c r="AA107"/>
  <c r="X107"/>
  <c r="AB107"/>
  <c r="Z107"/>
  <c r="X108" l="1"/>
  <c r="Z108"/>
  <c r="AB108"/>
  <c r="AA108"/>
  <c r="Y108"/>
  <c r="Y109" l="1"/>
  <c r="AA109"/>
  <c r="Z109"/>
  <c r="X109"/>
  <c r="AB109"/>
  <c r="X110" l="1"/>
  <c r="Z110"/>
  <c r="AB110"/>
  <c r="Y110"/>
  <c r="AA110"/>
  <c r="Y111" l="1"/>
  <c r="AA111"/>
  <c r="X111"/>
  <c r="AB111"/>
  <c r="Z111"/>
  <c r="X112" l="1"/>
  <c r="Z112"/>
  <c r="AB112"/>
  <c r="AA112"/>
  <c r="Y112"/>
  <c r="Y113" l="1"/>
  <c r="Z113"/>
  <c r="AB113"/>
  <c r="X113"/>
  <c r="AA113"/>
  <c r="Y114" l="1"/>
  <c r="AA114"/>
  <c r="X114"/>
  <c r="Z114"/>
  <c r="AB114"/>
  <c r="X115" l="1"/>
  <c r="Z115"/>
  <c r="AB115"/>
  <c r="Y115"/>
  <c r="AA115"/>
  <c r="Y116" l="1"/>
  <c r="AA116"/>
  <c r="X116"/>
  <c r="Z116"/>
  <c r="AB116"/>
  <c r="X117" l="1"/>
  <c r="Z117"/>
  <c r="AB117"/>
  <c r="Y117"/>
  <c r="AA117"/>
  <c r="Y118" l="1"/>
  <c r="AA118"/>
  <c r="X118"/>
  <c r="Z118"/>
  <c r="AB118"/>
  <c r="X119" l="1"/>
  <c r="Z119"/>
  <c r="AB119"/>
  <c r="Y119"/>
  <c r="AA119"/>
  <c r="Y120" l="1"/>
  <c r="AA120"/>
  <c r="X120"/>
  <c r="Z120"/>
  <c r="AB120"/>
  <c r="X121" l="1"/>
  <c r="Z121"/>
  <c r="AB121"/>
  <c r="Y121"/>
  <c r="AA121"/>
  <c r="Y122" l="1"/>
  <c r="AA122"/>
  <c r="X122"/>
  <c r="Z122"/>
  <c r="AB122"/>
  <c r="X123" l="1"/>
  <c r="Z123"/>
  <c r="AB123"/>
  <c r="Y123"/>
  <c r="AA123"/>
  <c r="Y124" l="1"/>
  <c r="AA124"/>
  <c r="X124"/>
  <c r="Z124"/>
  <c r="AB124"/>
  <c r="X125" l="1"/>
  <c r="Z125"/>
  <c r="AB125"/>
  <c r="Y125"/>
  <c r="AA125"/>
  <c r="Y126" l="1"/>
  <c r="AA126"/>
  <c r="X126"/>
  <c r="Z126"/>
  <c r="AB126"/>
  <c r="X127" l="1"/>
  <c r="Z127"/>
  <c r="AB127"/>
  <c r="Y127"/>
  <c r="AA127"/>
  <c r="Y128" l="1"/>
  <c r="AA128"/>
  <c r="X128"/>
  <c r="Z128"/>
  <c r="AB128"/>
  <c r="X129" l="1"/>
  <c r="Z129"/>
  <c r="AB129"/>
  <c r="Y129"/>
  <c r="AA129"/>
  <c r="Y130" l="1"/>
  <c r="AA130"/>
  <c r="X130"/>
  <c r="Z130"/>
  <c r="AB130"/>
  <c r="X131" l="1"/>
  <c r="Z131"/>
  <c r="AB131"/>
  <c r="Y131"/>
  <c r="AA131"/>
  <c r="Y132" l="1"/>
  <c r="AA132"/>
  <c r="X132"/>
  <c r="Z132"/>
  <c r="AB132"/>
  <c r="X133" l="1"/>
  <c r="Z133"/>
  <c r="AB133"/>
  <c r="Y133"/>
  <c r="AA133"/>
  <c r="Y134" l="1"/>
  <c r="AA134"/>
  <c r="X134"/>
  <c r="Z134"/>
  <c r="AB134"/>
  <c r="X135" l="1"/>
  <c r="Z135"/>
  <c r="AB135"/>
  <c r="Y135"/>
  <c r="AA135"/>
  <c r="Y136" l="1"/>
  <c r="AA136"/>
  <c r="X136"/>
  <c r="Z136"/>
  <c r="AB136"/>
  <c r="X137" l="1"/>
  <c r="Z137"/>
  <c r="AB137"/>
  <c r="Y137"/>
  <c r="AA137"/>
  <c r="Y138" l="1"/>
  <c r="AA138"/>
  <c r="X138"/>
  <c r="Z138"/>
  <c r="AB138"/>
  <c r="X139" l="1"/>
  <c r="Z139"/>
  <c r="AB139"/>
  <c r="Y139"/>
  <c r="AA139"/>
  <c r="Y140" l="1"/>
  <c r="AA140"/>
  <c r="X140"/>
  <c r="Z140"/>
  <c r="AB140"/>
  <c r="X141" l="1"/>
  <c r="Z141"/>
  <c r="AB141"/>
  <c r="Y141"/>
  <c r="AA141"/>
  <c r="Y142" l="1"/>
  <c r="AA142"/>
  <c r="X142"/>
  <c r="Z142"/>
  <c r="AB142"/>
  <c r="X143" l="1"/>
  <c r="Z143"/>
  <c r="AB143"/>
  <c r="Y143"/>
  <c r="AA143"/>
  <c r="Y144" l="1"/>
  <c r="AA144"/>
  <c r="X144"/>
  <c r="Z144"/>
  <c r="AB144"/>
  <c r="X145" l="1"/>
  <c r="Z145"/>
  <c r="AB145"/>
  <c r="Y145"/>
  <c r="AA145"/>
  <c r="Y146" l="1"/>
  <c r="AA146"/>
  <c r="X146"/>
  <c r="Z146"/>
  <c r="AB146"/>
  <c r="X147" l="1"/>
  <c r="Z147"/>
  <c r="AB147"/>
  <c r="Y147"/>
  <c r="AA147"/>
  <c r="Y148" l="1"/>
  <c r="AA148"/>
  <c r="X148"/>
  <c r="Z148"/>
  <c r="AB148"/>
  <c r="X149" l="1"/>
  <c r="Z149"/>
  <c r="AB149"/>
  <c r="Y149"/>
  <c r="AA149"/>
  <c r="Y150" l="1"/>
  <c r="AA150"/>
  <c r="X150"/>
  <c r="Z150"/>
  <c r="AB150"/>
  <c r="X151" l="1"/>
  <c r="Z151"/>
  <c r="AB151"/>
  <c r="Y151"/>
  <c r="AA151"/>
  <c r="Y152" l="1"/>
  <c r="AA152"/>
  <c r="X152"/>
  <c r="Z152"/>
  <c r="AB152"/>
  <c r="X153" l="1"/>
  <c r="Z153"/>
  <c r="AB153"/>
  <c r="Y153"/>
  <c r="AA153"/>
  <c r="Y154" l="1"/>
  <c r="AA154"/>
  <c r="X154"/>
  <c r="Z154"/>
  <c r="AB154"/>
  <c r="X155" l="1"/>
  <c r="Z155"/>
  <c r="AB155"/>
  <c r="Y155"/>
  <c r="AA155"/>
  <c r="Y156" l="1"/>
  <c r="AA156"/>
  <c r="X156"/>
  <c r="Z156"/>
  <c r="AB156"/>
  <c r="X157" l="1"/>
  <c r="Z157"/>
  <c r="AB157"/>
  <c r="Y157"/>
  <c r="AA157"/>
  <c r="Y158" l="1"/>
  <c r="AA158"/>
  <c r="X158"/>
  <c r="Z158"/>
  <c r="AB158"/>
  <c r="X159" l="1"/>
  <c r="Z159"/>
  <c r="AB159"/>
  <c r="Y159"/>
  <c r="AA159"/>
  <c r="Y160" l="1"/>
  <c r="AA160"/>
  <c r="X160"/>
  <c r="Z160"/>
  <c r="AB160"/>
  <c r="X161" l="1"/>
  <c r="Z161"/>
  <c r="AB161"/>
  <c r="Y161"/>
  <c r="AA161"/>
  <c r="Y162" l="1"/>
  <c r="AA162"/>
  <c r="X162"/>
  <c r="Z162"/>
  <c r="AB162"/>
  <c r="X163" l="1"/>
  <c r="Z163"/>
  <c r="AB163"/>
  <c r="Y163"/>
  <c r="AA163"/>
  <c r="Y164" l="1"/>
  <c r="AA164"/>
  <c r="X164"/>
  <c r="Z164"/>
  <c r="AB164"/>
  <c r="X165" l="1"/>
  <c r="Z165"/>
  <c r="AB165"/>
  <c r="Y165"/>
  <c r="AA165"/>
  <c r="Y166" l="1"/>
  <c r="AA166"/>
  <c r="X166"/>
  <c r="Z166"/>
  <c r="AB166"/>
  <c r="X167" l="1"/>
  <c r="Z167"/>
  <c r="AB167"/>
  <c r="Y167"/>
  <c r="AA167"/>
  <c r="Y168" l="1"/>
  <c r="AA168"/>
  <c r="X168"/>
  <c r="Z168"/>
  <c r="AB168"/>
  <c r="X169" l="1"/>
  <c r="Z169"/>
  <c r="AB169"/>
  <c r="Y169"/>
  <c r="AA169"/>
  <c r="Y170" l="1"/>
  <c r="AA170"/>
  <c r="X170"/>
  <c r="Z170"/>
  <c r="AB170"/>
  <c r="X171" l="1"/>
  <c r="Z171"/>
  <c r="AB171"/>
  <c r="Y171"/>
  <c r="AA171"/>
  <c r="Y172" l="1"/>
  <c r="AA172"/>
  <c r="X172"/>
  <c r="Z172"/>
  <c r="AB172"/>
  <c r="X173" l="1"/>
  <c r="Z173"/>
  <c r="AB173"/>
  <c r="Y173"/>
  <c r="AA173"/>
  <c r="Y174" l="1"/>
  <c r="AA174"/>
  <c r="X174"/>
  <c r="Z174"/>
  <c r="AB174"/>
  <c r="X175" l="1"/>
  <c r="Z175"/>
  <c r="AB175"/>
  <c r="Y175"/>
  <c r="AA175"/>
  <c r="Y176" l="1"/>
  <c r="AA176"/>
  <c r="X176"/>
  <c r="Z176"/>
  <c r="AB176"/>
  <c r="X177" l="1"/>
  <c r="Z177"/>
  <c r="AB177"/>
  <c r="Y177"/>
  <c r="AA177"/>
  <c r="Y178" l="1"/>
  <c r="AA178"/>
  <c r="X178"/>
  <c r="Z178"/>
  <c r="AB178"/>
  <c r="X179" l="1"/>
  <c r="Z179"/>
  <c r="AB179"/>
  <c r="Y179"/>
  <c r="AA179"/>
  <c r="Y180" l="1"/>
  <c r="AA180"/>
  <c r="X180"/>
  <c r="Z180"/>
  <c r="AB180"/>
  <c r="X181" l="1"/>
  <c r="Z181"/>
  <c r="AB181"/>
  <c r="Y181"/>
  <c r="AA181"/>
  <c r="Y182" l="1"/>
  <c r="AA182"/>
  <c r="X182"/>
  <c r="Z182"/>
  <c r="AB182"/>
  <c r="X183" l="1"/>
  <c r="Z183"/>
  <c r="AB183"/>
  <c r="Y183"/>
  <c r="AA183"/>
  <c r="Y184" l="1"/>
  <c r="AA184"/>
  <c r="X184"/>
  <c r="Z184"/>
  <c r="AB184"/>
  <c r="X185" l="1"/>
  <c r="Z185"/>
  <c r="AB185"/>
  <c r="Y185"/>
  <c r="AA185"/>
  <c r="Y186" l="1"/>
  <c r="AA186"/>
  <c r="X186"/>
  <c r="Z186"/>
  <c r="AB186"/>
  <c r="X187" l="1"/>
  <c r="Z187"/>
  <c r="AB187"/>
  <c r="Y187"/>
  <c r="AA187"/>
  <c r="Y188" l="1"/>
  <c r="AA188"/>
  <c r="X188"/>
  <c r="Z188"/>
  <c r="AB188"/>
  <c r="X189" l="1"/>
  <c r="Z189"/>
  <c r="AB189"/>
  <c r="Y189"/>
  <c r="AA189"/>
  <c r="Y190" l="1"/>
  <c r="AA190"/>
  <c r="X190"/>
  <c r="Z190"/>
  <c r="AB190"/>
  <c r="X191" l="1"/>
  <c r="Z191"/>
  <c r="AB191"/>
  <c r="AA191"/>
  <c r="Y191"/>
  <c r="Y192" l="1"/>
  <c r="AA192"/>
  <c r="Z192"/>
  <c r="X192"/>
  <c r="AB192"/>
  <c r="X193" l="1"/>
  <c r="Z193"/>
  <c r="AB193"/>
  <c r="Y193"/>
  <c r="AA193"/>
  <c r="Y194" l="1"/>
  <c r="AA194"/>
  <c r="X194"/>
  <c r="AB194"/>
  <c r="Z194"/>
  <c r="X195" l="1"/>
  <c r="Z195"/>
  <c r="AB195"/>
  <c r="AA195"/>
  <c r="Y195"/>
  <c r="Y196" l="1"/>
  <c r="AA196"/>
  <c r="Z196"/>
  <c r="X196"/>
  <c r="AB196"/>
  <c r="X197" l="1"/>
  <c r="Z197"/>
  <c r="AB197"/>
  <c r="Y197"/>
  <c r="AA197"/>
  <c r="Y198" l="1"/>
  <c r="AA198"/>
  <c r="X198"/>
  <c r="AB198"/>
  <c r="Z198"/>
  <c r="X199" l="1"/>
  <c r="Z199"/>
  <c r="AA199"/>
  <c r="Y199"/>
  <c r="AB199"/>
  <c r="X200" l="1"/>
  <c r="Z200"/>
  <c r="AB200"/>
  <c r="Y200"/>
  <c r="AA200"/>
  <c r="Y201" l="1"/>
  <c r="AA201"/>
  <c r="X201"/>
  <c r="Z201"/>
  <c r="AB201"/>
  <c r="X202" l="1"/>
  <c r="Z202"/>
  <c r="AB202"/>
  <c r="Y202"/>
  <c r="AA202"/>
  <c r="Y203" l="1"/>
  <c r="AA203"/>
  <c r="X203"/>
  <c r="Z203"/>
  <c r="AB203"/>
  <c r="X204" l="1"/>
  <c r="Z204"/>
  <c r="AB204"/>
  <c r="Y204"/>
  <c r="AA204"/>
  <c r="Y205" l="1"/>
  <c r="AA205"/>
  <c r="X205"/>
  <c r="Z205"/>
  <c r="AB205"/>
  <c r="X206" l="1"/>
  <c r="Z206"/>
  <c r="AB206"/>
  <c r="Y206"/>
  <c r="AA206"/>
  <c r="Y207" l="1"/>
  <c r="AA207"/>
  <c r="X207"/>
  <c r="Z207"/>
  <c r="AB207"/>
  <c r="X208" l="1"/>
  <c r="Z208"/>
  <c r="AB208"/>
  <c r="Y208"/>
  <c r="AA208"/>
  <c r="Y209" l="1"/>
  <c r="AA209"/>
  <c r="X209"/>
  <c r="Z209"/>
  <c r="AB209"/>
  <c r="X210" l="1"/>
  <c r="Z210"/>
  <c r="AB210"/>
  <c r="Y210"/>
  <c r="AA210"/>
  <c r="Y211" l="1"/>
  <c r="AA211"/>
  <c r="X211"/>
  <c r="Z211"/>
  <c r="AB211"/>
  <c r="X212" l="1"/>
  <c r="Z212"/>
  <c r="AB212"/>
  <c r="Y212"/>
  <c r="AA212"/>
  <c r="Y213" l="1"/>
  <c r="AA213"/>
  <c r="X213"/>
  <c r="Z213"/>
  <c r="AB213"/>
  <c r="X214" l="1"/>
  <c r="Z214"/>
  <c r="AB214"/>
  <c r="Y214"/>
  <c r="AA214"/>
  <c r="Y215" l="1"/>
  <c r="AA215"/>
  <c r="X215"/>
  <c r="Z215"/>
  <c r="AB215"/>
  <c r="X216" l="1"/>
  <c r="Z216"/>
  <c r="AB216"/>
  <c r="Y216"/>
  <c r="AA216"/>
  <c r="Y217" l="1"/>
  <c r="AA217"/>
  <c r="X217"/>
  <c r="Z217"/>
  <c r="AB217"/>
  <c r="X218" l="1"/>
  <c r="Z218"/>
  <c r="AB218"/>
  <c r="Y218"/>
  <c r="AA218"/>
  <c r="Y219" l="1"/>
  <c r="AA219"/>
  <c r="X219"/>
  <c r="Z219"/>
  <c r="AB219"/>
  <c r="X220" l="1"/>
  <c r="Z220"/>
  <c r="AB220"/>
  <c r="Y220"/>
  <c r="AA220"/>
  <c r="Y221" l="1"/>
  <c r="AA221"/>
  <c r="X221"/>
  <c r="Z221"/>
  <c r="AB221"/>
  <c r="X222" l="1"/>
  <c r="Z222"/>
  <c r="AB222"/>
  <c r="Y222"/>
  <c r="AA222"/>
  <c r="Y223" l="1"/>
  <c r="AA223"/>
  <c r="X223"/>
  <c r="Z223"/>
  <c r="AB223"/>
  <c r="X224" l="1"/>
  <c r="Z224"/>
  <c r="AB224"/>
  <c r="Y224"/>
  <c r="AA224"/>
  <c r="Y225" l="1"/>
  <c r="AA225"/>
  <c r="X225"/>
  <c r="Z225"/>
  <c r="AB225"/>
  <c r="X226" l="1"/>
  <c r="Z226"/>
  <c r="AB226"/>
  <c r="Y226"/>
  <c r="AA226"/>
  <c r="Y227" l="1"/>
  <c r="AA227"/>
  <c r="X227"/>
  <c r="Z227"/>
  <c r="AB227"/>
  <c r="X228" l="1"/>
  <c r="Z228"/>
  <c r="AB228"/>
  <c r="Y228"/>
  <c r="AA228"/>
  <c r="Y229" l="1"/>
  <c r="AA229"/>
  <c r="X229"/>
  <c r="Z229"/>
  <c r="AB229"/>
  <c r="X230" l="1"/>
  <c r="Z230"/>
  <c r="AB230"/>
  <c r="Y230"/>
  <c r="AA230"/>
  <c r="Y231" l="1"/>
  <c r="AA231"/>
  <c r="X231"/>
  <c r="Z231"/>
  <c r="AB231"/>
  <c r="X232" l="1"/>
  <c r="Z232"/>
  <c r="AB232"/>
  <c r="Y232"/>
  <c r="AA232"/>
  <c r="Y233" l="1"/>
  <c r="AA233"/>
  <c r="X233"/>
  <c r="Z233"/>
  <c r="AB233"/>
  <c r="X234" l="1"/>
  <c r="Z234"/>
  <c r="AB234"/>
  <c r="Y234"/>
  <c r="AA234"/>
  <c r="Y235" l="1"/>
  <c r="AA235"/>
  <c r="X235"/>
  <c r="Z235"/>
  <c r="AB235"/>
  <c r="X236" l="1"/>
  <c r="Z236"/>
  <c r="AB236"/>
  <c r="Y236"/>
  <c r="AA236"/>
  <c r="Y237" l="1"/>
  <c r="AA237"/>
  <c r="X237"/>
  <c r="Z237"/>
  <c r="AB237"/>
  <c r="X238" l="1"/>
  <c r="Z238"/>
  <c r="AB238"/>
  <c r="Y238"/>
  <c r="AA238"/>
  <c r="Y239" l="1"/>
  <c r="AA239"/>
  <c r="X239"/>
  <c r="Z239"/>
  <c r="AB239"/>
  <c r="X240" l="1"/>
  <c r="Z240"/>
  <c r="AB240"/>
  <c r="Y240"/>
  <c r="AA240"/>
  <c r="Y241" l="1"/>
  <c r="AA241"/>
  <c r="X241"/>
  <c r="Z241"/>
  <c r="AB241"/>
  <c r="X242" l="1"/>
  <c r="Z242"/>
  <c r="AB242"/>
  <c r="Y242"/>
  <c r="AA242"/>
  <c r="Y243" l="1"/>
  <c r="AA243"/>
  <c r="X243"/>
  <c r="Z243"/>
  <c r="AB243"/>
  <c r="X244" l="1"/>
  <c r="Z244"/>
  <c r="AB244"/>
  <c r="Y244"/>
  <c r="AA244"/>
  <c r="Y245" l="1"/>
  <c r="AA245"/>
  <c r="X245"/>
  <c r="Z245"/>
  <c r="AB245"/>
  <c r="X246" l="1"/>
  <c r="Z246"/>
  <c r="AB246"/>
  <c r="Y246"/>
  <c r="AA246"/>
  <c r="Y247" l="1"/>
  <c r="AA247"/>
  <c r="X247"/>
  <c r="Z247"/>
  <c r="AB247"/>
  <c r="X248" l="1"/>
  <c r="Z248"/>
  <c r="AB248"/>
  <c r="Y248"/>
  <c r="AA248"/>
  <c r="Y249" l="1"/>
  <c r="AA249"/>
  <c r="X249"/>
  <c r="Z249"/>
  <c r="AB249"/>
  <c r="X250" l="1"/>
  <c r="Z250"/>
  <c r="AB250"/>
  <c r="Y250"/>
  <c r="AA250"/>
  <c r="Y251" l="1"/>
  <c r="AA251"/>
  <c r="X251"/>
  <c r="Z251"/>
  <c r="AB251"/>
  <c r="X252" l="1"/>
  <c r="Z252"/>
  <c r="AB252"/>
  <c r="Y252"/>
  <c r="AA252"/>
  <c r="Y253" l="1"/>
  <c r="AA253"/>
  <c r="X253"/>
  <c r="Z253"/>
  <c r="AB253"/>
  <c r="X254" l="1"/>
  <c r="Z254"/>
  <c r="AB254"/>
  <c r="Y254"/>
  <c r="AA254"/>
  <c r="Y255" l="1"/>
  <c r="AA255"/>
  <c r="X255"/>
  <c r="Z255"/>
  <c r="AB255"/>
  <c r="X256" l="1"/>
  <c r="Z256"/>
  <c r="AB256"/>
  <c r="Y256"/>
  <c r="AA256"/>
  <c r="Y257" l="1"/>
  <c r="AA257"/>
  <c r="X257"/>
  <c r="Z257"/>
  <c r="AB257"/>
  <c r="X258" l="1"/>
  <c r="Z258"/>
  <c r="AB258"/>
  <c r="Y258"/>
  <c r="AA258"/>
  <c r="Y259" l="1"/>
  <c r="AA259"/>
  <c r="X259"/>
  <c r="Z259"/>
  <c r="AB259"/>
  <c r="X260" l="1"/>
  <c r="Z260"/>
  <c r="AB260"/>
  <c r="Y260"/>
  <c r="AA260"/>
  <c r="Y261" l="1"/>
  <c r="AA261"/>
  <c r="X261"/>
  <c r="Z261"/>
  <c r="AB261"/>
  <c r="X262" l="1"/>
  <c r="Z262"/>
  <c r="AB262"/>
  <c r="Y262"/>
  <c r="AA262"/>
  <c r="Y263" l="1"/>
  <c r="AA263"/>
  <c r="X263"/>
  <c r="Z263"/>
  <c r="AB263"/>
  <c r="X264" l="1"/>
  <c r="Z264"/>
  <c r="AB264"/>
  <c r="Y264"/>
  <c r="AA264"/>
  <c r="Y265" l="1"/>
  <c r="AA265"/>
  <c r="X265"/>
  <c r="Z265"/>
  <c r="AB265"/>
  <c r="X266" l="1"/>
  <c r="Z266"/>
  <c r="AB266"/>
  <c r="Y266"/>
  <c r="AA266"/>
  <c r="Y267" l="1"/>
  <c r="AA267"/>
  <c r="X267"/>
  <c r="Z267"/>
  <c r="AB267"/>
  <c r="X268" l="1"/>
  <c r="Z268"/>
  <c r="AB268"/>
  <c r="Y268"/>
  <c r="AA268"/>
  <c r="Y269" l="1"/>
  <c r="AA269"/>
  <c r="X269"/>
  <c r="Z269"/>
  <c r="AB269"/>
  <c r="X270" l="1"/>
  <c r="Z270"/>
  <c r="AB270"/>
  <c r="Y270"/>
  <c r="AA270"/>
  <c r="Y271" l="1"/>
  <c r="AA271"/>
  <c r="X271"/>
  <c r="Z271"/>
  <c r="AB271"/>
  <c r="X272" l="1"/>
  <c r="Z272"/>
  <c r="AB272"/>
  <c r="Y272"/>
  <c r="AA272"/>
  <c r="Y273" l="1"/>
  <c r="AA273"/>
  <c r="X273"/>
  <c r="Z273"/>
  <c r="AB273"/>
  <c r="X274" l="1"/>
  <c r="Z274"/>
  <c r="AB274"/>
  <c r="Y274"/>
  <c r="AA274"/>
  <c r="Y275" l="1"/>
  <c r="AA275"/>
  <c r="X275"/>
  <c r="Z275"/>
  <c r="AB275"/>
  <c r="X276" l="1"/>
  <c r="Z276"/>
  <c r="AB276"/>
  <c r="Y276"/>
  <c r="AA276"/>
  <c r="Y277" l="1"/>
  <c r="AA277"/>
  <c r="X277"/>
  <c r="Z277"/>
  <c r="AB277"/>
  <c r="X278" l="1"/>
  <c r="Z278"/>
  <c r="AB278"/>
  <c r="Y278"/>
  <c r="AA278"/>
  <c r="Y279" l="1"/>
  <c r="AA279"/>
  <c r="X279"/>
  <c r="Z279"/>
  <c r="AB279"/>
  <c r="X280" l="1"/>
  <c r="Z280"/>
  <c r="AB280"/>
  <c r="Y280"/>
  <c r="AA280"/>
  <c r="Y281" l="1"/>
  <c r="AA281"/>
  <c r="X281"/>
  <c r="Z281"/>
  <c r="AB281"/>
  <c r="X282" l="1"/>
  <c r="Z282"/>
  <c r="AB282"/>
  <c r="Y282"/>
  <c r="AA282"/>
  <c r="AA29" i="9" l="1"/>
  <c r="AB29"/>
  <c r="X29"/>
  <c r="Y29"/>
  <c r="Z29"/>
  <c r="Z34" l="1"/>
  <c r="AB34"/>
  <c r="X34"/>
  <c r="AA34"/>
  <c r="Y34"/>
  <c r="Z39" l="1"/>
  <c r="AB39"/>
  <c r="X39"/>
  <c r="AA39"/>
  <c r="Y39"/>
  <c r="Z46" l="1"/>
  <c r="Y46"/>
  <c r="X46"/>
  <c r="AA46"/>
  <c r="AB46"/>
  <c r="Z48" l="1"/>
  <c r="Y48"/>
  <c r="AB48"/>
  <c r="X48"/>
  <c r="AA48"/>
  <c r="Z51" l="1"/>
  <c r="Y51"/>
  <c r="AB51"/>
  <c r="X51"/>
  <c r="AA51"/>
  <c r="Z52" l="1"/>
  <c r="Y52"/>
  <c r="AB52"/>
  <c r="X52"/>
  <c r="AA52"/>
  <c r="Z54" l="1"/>
  <c r="Y54"/>
  <c r="AB54"/>
  <c r="X54"/>
  <c r="AA54"/>
  <c r="Z58" l="1"/>
  <c r="AB58"/>
  <c r="X58"/>
  <c r="AA58"/>
  <c r="Y58"/>
  <c r="Z63" l="1"/>
  <c r="Y63"/>
  <c r="AA63"/>
  <c r="AB63"/>
  <c r="X63"/>
  <c r="Z37" l="1"/>
  <c r="AB37"/>
  <c r="X37"/>
  <c r="AA37"/>
  <c r="Y37"/>
  <c r="AA24" l="1"/>
  <c r="AB24"/>
  <c r="X24"/>
  <c r="Y24"/>
  <c r="Z24"/>
  <c r="Z33" l="1"/>
  <c r="Y33"/>
  <c r="AB33"/>
  <c r="X33"/>
  <c r="AA33"/>
  <c r="Z50" l="1"/>
  <c r="Y50"/>
  <c r="AB50"/>
  <c r="X50"/>
  <c r="AA50"/>
  <c r="Z53" l="1"/>
  <c r="Y53"/>
  <c r="AB53"/>
  <c r="X53"/>
  <c r="AA53"/>
  <c r="Z55" l="1"/>
  <c r="Y55"/>
  <c r="X55"/>
  <c r="AA55"/>
  <c r="AB55"/>
  <c r="Z56" l="1"/>
  <c r="Y56"/>
  <c r="X56"/>
  <c r="AA56"/>
  <c r="AB56"/>
  <c r="Z60" l="1"/>
  <c r="Y60"/>
  <c r="AB60"/>
  <c r="X60"/>
  <c r="AA60"/>
  <c r="Z61" l="1"/>
  <c r="Y61"/>
  <c r="AB61"/>
  <c r="X61"/>
  <c r="AA61"/>
  <c r="Z62" l="1"/>
  <c r="AB62"/>
  <c r="X62"/>
  <c r="AA62"/>
  <c r="Y62"/>
  <c r="Y64" l="1"/>
  <c r="Z64"/>
  <c r="AA64"/>
  <c r="AB64"/>
  <c r="X64"/>
  <c r="AB65" l="1"/>
  <c r="Y65"/>
  <c r="Z65"/>
  <c r="AA65"/>
  <c r="X65"/>
  <c r="AA66" l="1"/>
  <c r="AB66"/>
  <c r="X66"/>
  <c r="Y66"/>
  <c r="Z66"/>
  <c r="Z14" l="1"/>
  <c r="Y14"/>
  <c r="AB14"/>
  <c r="X14"/>
  <c r="AA14"/>
  <c r="Z15" l="1"/>
  <c r="Y15"/>
  <c r="AB15"/>
  <c r="X15"/>
  <c r="AA15"/>
  <c r="Z18" l="1"/>
  <c r="Y18"/>
  <c r="AB18"/>
  <c r="X18"/>
  <c r="AA18"/>
  <c r="Z13" l="1"/>
  <c r="Y13"/>
  <c r="AB13"/>
  <c r="X13"/>
  <c r="AA13"/>
  <c r="AA11" l="1"/>
  <c r="Y11"/>
  <c r="Z11"/>
  <c r="AB11"/>
  <c r="X11"/>
  <c r="Y12" l="1"/>
  <c r="AB12"/>
  <c r="X12"/>
  <c r="AA12"/>
  <c r="Z12"/>
  <c r="Z16" l="1"/>
  <c r="Y16"/>
  <c r="AB16"/>
  <c r="X16"/>
  <c r="AA16"/>
  <c r="Z19" l="1"/>
  <c r="Y19"/>
  <c r="AB19"/>
  <c r="X19"/>
  <c r="AA19"/>
  <c r="AB20" l="1"/>
  <c r="X20"/>
  <c r="Y20"/>
  <c r="AA20"/>
  <c r="Z20"/>
  <c r="AA21" l="1"/>
  <c r="AB21"/>
  <c r="X21"/>
  <c r="Y21"/>
  <c r="Z21"/>
  <c r="AA22" l="1"/>
  <c r="AB22"/>
  <c r="X22"/>
  <c r="Y22"/>
  <c r="Z22"/>
  <c r="AA26" l="1"/>
  <c r="AB26"/>
  <c r="X26"/>
  <c r="Y26"/>
  <c r="Z26"/>
  <c r="AA30" l="1"/>
  <c r="AB30"/>
  <c r="Y30"/>
  <c r="Z30"/>
  <c r="X30"/>
  <c r="Z35" l="1"/>
  <c r="AB35"/>
  <c r="X35"/>
  <c r="AA35"/>
  <c r="Y35"/>
  <c r="Z38" l="1"/>
  <c r="AB38"/>
  <c r="X38"/>
  <c r="AA38"/>
  <c r="Y38"/>
  <c r="Z41" l="1"/>
  <c r="AB41"/>
  <c r="X41"/>
  <c r="AA41"/>
  <c r="Y41"/>
  <c r="Z47" l="1"/>
  <c r="Y47"/>
  <c r="AB47"/>
  <c r="X47"/>
  <c r="AA47"/>
  <c r="AA10" l="1"/>
  <c r="AB10"/>
  <c r="X10"/>
  <c r="Y10"/>
  <c r="Z10"/>
  <c r="Z17" l="1"/>
  <c r="Y17"/>
  <c r="AB17"/>
  <c r="X17"/>
  <c r="AA17"/>
  <c r="AA23" l="1"/>
  <c r="AB23"/>
  <c r="X23"/>
  <c r="Y23"/>
  <c r="Z23"/>
  <c r="AA25" l="1"/>
  <c r="AB25"/>
  <c r="X25"/>
  <c r="Z25"/>
  <c r="Y25"/>
  <c r="AA28" l="1"/>
  <c r="Y28"/>
  <c r="Z28"/>
  <c r="AB28"/>
  <c r="X28"/>
  <c r="Z31" l="1"/>
  <c r="Y31"/>
  <c r="AB31"/>
  <c r="X31"/>
  <c r="AA31"/>
  <c r="Z32" l="1"/>
  <c r="AB32"/>
  <c r="X32"/>
  <c r="AA32"/>
  <c r="Y32"/>
  <c r="Z36" l="1"/>
  <c r="AB36"/>
  <c r="X36"/>
  <c r="AA36"/>
  <c r="Y36"/>
  <c r="Z40" l="1"/>
  <c r="AB40"/>
  <c r="X40"/>
  <c r="AA40"/>
  <c r="Y40"/>
  <c r="AB42" l="1"/>
  <c r="X42"/>
  <c r="AA42"/>
  <c r="Z42"/>
  <c r="Y42"/>
  <c r="Z43" l="1"/>
  <c r="Y43"/>
  <c r="AB43"/>
  <c r="X43"/>
  <c r="AA43"/>
  <c r="Z44" l="1"/>
  <c r="Y44"/>
  <c r="AB44"/>
  <c r="X44"/>
  <c r="AA44"/>
  <c r="Z45" l="1"/>
  <c r="Y45"/>
  <c r="AB45"/>
  <c r="X45"/>
  <c r="AA45"/>
  <c r="Z49" l="1"/>
  <c r="Y49"/>
  <c r="AB49"/>
  <c r="X49"/>
  <c r="AA49"/>
  <c r="Z57" l="1"/>
  <c r="Y57"/>
  <c r="AB57"/>
  <c r="X57"/>
  <c r="AA57"/>
  <c r="AA59" l="1"/>
  <c r="Z59"/>
  <c r="Y59"/>
  <c r="X59"/>
  <c r="AB59"/>
  <c r="W11" i="10"/>
  <c r="W12" s="1"/>
  <c r="W13" s="1"/>
  <c r="W14" s="1"/>
  <c r="W15" s="1"/>
  <c r="W16" s="1"/>
  <c r="W17" s="1"/>
  <c r="W18" s="1"/>
  <c r="AA10"/>
  <c r="Z10"/>
  <c r="X10"/>
  <c r="AB10"/>
  <c r="W19" l="1"/>
  <c r="Z18"/>
  <c r="Y18"/>
  <c r="X18"/>
  <c r="AA18"/>
  <c r="AB18"/>
  <c r="Y10"/>
  <c r="Z11"/>
  <c r="AB11"/>
  <c r="X11"/>
  <c r="AA11"/>
  <c r="Y11"/>
  <c r="W20" l="1"/>
  <c r="AB19"/>
  <c r="X19"/>
  <c r="AA19"/>
  <c r="Z19"/>
  <c r="Y19"/>
  <c r="AB12"/>
  <c r="X12"/>
  <c r="Z12"/>
  <c r="AA12"/>
  <c r="Y12"/>
  <c r="W21" l="1"/>
  <c r="AA20"/>
  <c r="Z20"/>
  <c r="AB20"/>
  <c r="Y20"/>
  <c r="X20"/>
  <c r="Z13"/>
  <c r="AB13"/>
  <c r="X13"/>
  <c r="AA13"/>
  <c r="Y13"/>
  <c r="W22" l="1"/>
  <c r="Y21"/>
  <c r="X21"/>
  <c r="AA21"/>
  <c r="Z21"/>
  <c r="AB21"/>
  <c r="X14"/>
  <c r="AB14"/>
  <c r="Z14"/>
  <c r="AA14"/>
  <c r="Y14"/>
  <c r="W23" l="1"/>
  <c r="AA22"/>
  <c r="AB22"/>
  <c r="Z22"/>
  <c r="Y22"/>
  <c r="X22"/>
  <c r="X15"/>
  <c r="AA15"/>
  <c r="Y15"/>
  <c r="Z15"/>
  <c r="AB15"/>
  <c r="W24" l="1"/>
  <c r="AB23"/>
  <c r="AA23"/>
  <c r="Z23"/>
  <c r="X23"/>
  <c r="Y23"/>
  <c r="Y16"/>
  <c r="AA16"/>
  <c r="AB16"/>
  <c r="Z16"/>
  <c r="X16"/>
  <c r="W25" l="1"/>
  <c r="X24"/>
  <c r="AB24"/>
  <c r="Z24"/>
  <c r="Y24"/>
  <c r="AA24"/>
  <c r="X17"/>
  <c r="Y17"/>
  <c r="AA17"/>
  <c r="AB17"/>
  <c r="Z17"/>
  <c r="W26" l="1"/>
  <c r="AB25"/>
  <c r="AA25"/>
  <c r="Z25"/>
  <c r="X25"/>
  <c r="Y25"/>
  <c r="W27" l="1"/>
  <c r="X26"/>
  <c r="AA26"/>
  <c r="Y26"/>
  <c r="AB26"/>
  <c r="Z26"/>
  <c r="W28" l="1"/>
  <c r="AA27"/>
  <c r="AB27"/>
  <c r="Z27"/>
  <c r="Y27"/>
  <c r="X27"/>
  <c r="W29" l="1"/>
  <c r="AB28"/>
  <c r="Z28"/>
  <c r="X28"/>
  <c r="Y28"/>
  <c r="AA28"/>
  <c r="W30" l="1"/>
  <c r="Z29"/>
  <c r="X29"/>
  <c r="AA29"/>
  <c r="AB29"/>
  <c r="Y29"/>
  <c r="W31" l="1"/>
  <c r="Y30"/>
  <c r="AA30"/>
  <c r="AB30"/>
  <c r="X30"/>
  <c r="Z30"/>
  <c r="W32" l="1"/>
  <c r="Y31"/>
  <c r="AA31"/>
  <c r="AB31"/>
  <c r="X31"/>
  <c r="Z31"/>
  <c r="W33" l="1"/>
  <c r="AA32"/>
  <c r="X32"/>
  <c r="Y32"/>
  <c r="Z32"/>
  <c r="AB32"/>
  <c r="W34" l="1"/>
  <c r="AB33"/>
  <c r="X33"/>
  <c r="Y33"/>
  <c r="Z33"/>
  <c r="AA33"/>
  <c r="W35" l="1"/>
  <c r="AA34"/>
  <c r="X34"/>
  <c r="Y34"/>
  <c r="Z34"/>
  <c r="AB34"/>
  <c r="W36" l="1"/>
  <c r="AA35"/>
  <c r="AB35"/>
  <c r="Z35"/>
  <c r="Y35"/>
  <c r="X35"/>
  <c r="W37" l="1"/>
  <c r="AB36"/>
  <c r="Y36"/>
  <c r="Z36"/>
  <c r="AA36"/>
  <c r="X36"/>
  <c r="W38" l="1"/>
  <c r="AA37"/>
  <c r="X37"/>
  <c r="Y37"/>
  <c r="Z37"/>
  <c r="AB37"/>
  <c r="W39" l="1"/>
  <c r="AB38"/>
  <c r="Y38"/>
  <c r="Z38"/>
  <c r="AA38"/>
  <c r="X38"/>
  <c r="W40" l="1"/>
  <c r="AA39"/>
  <c r="AB39"/>
  <c r="X39"/>
  <c r="Y39"/>
  <c r="Z39"/>
  <c r="W41" l="1"/>
  <c r="AB40"/>
  <c r="Z40"/>
  <c r="X40"/>
  <c r="Y40"/>
  <c r="AA40"/>
  <c r="W42" l="1"/>
  <c r="AB41"/>
  <c r="Y41"/>
  <c r="Z41"/>
  <c r="AA41"/>
  <c r="X41"/>
  <c r="W43" l="1"/>
  <c r="AA42"/>
  <c r="X42"/>
  <c r="Y42"/>
  <c r="Z42"/>
  <c r="AB42"/>
  <c r="W44" l="1"/>
  <c r="AB43"/>
  <c r="Y43"/>
  <c r="Z43"/>
  <c r="AA43"/>
  <c r="X43"/>
  <c r="W45" l="1"/>
  <c r="AA44"/>
  <c r="X44"/>
  <c r="Y44"/>
  <c r="Z44"/>
  <c r="AB44"/>
  <c r="W46" l="1"/>
  <c r="AA45"/>
  <c r="AB45"/>
  <c r="Z45"/>
  <c r="Y45"/>
  <c r="X45"/>
  <c r="W47" l="1"/>
  <c r="AB46"/>
  <c r="Y46"/>
  <c r="Z46"/>
  <c r="AA46"/>
  <c r="X46"/>
  <c r="W48" l="1"/>
  <c r="AA47"/>
  <c r="AB47"/>
  <c r="X47"/>
  <c r="Y47"/>
  <c r="Z47"/>
  <c r="W49" l="1"/>
  <c r="AB48"/>
  <c r="Y48"/>
  <c r="Z48"/>
  <c r="AA48"/>
  <c r="X48"/>
  <c r="W50" l="1"/>
  <c r="AA49"/>
  <c r="AB49"/>
  <c r="X49"/>
  <c r="Y49"/>
  <c r="Z49"/>
  <c r="W51" l="1"/>
  <c r="AB50"/>
  <c r="X50"/>
  <c r="Y50"/>
  <c r="Z50"/>
  <c r="AA50"/>
  <c r="W52" l="1"/>
  <c r="AA51"/>
  <c r="X51"/>
  <c r="Y51"/>
  <c r="Z51"/>
  <c r="AB51"/>
  <c r="W53" l="1"/>
  <c r="AB52"/>
  <c r="X52"/>
  <c r="Y52"/>
  <c r="Z52"/>
  <c r="AA52"/>
  <c r="W54" l="1"/>
  <c r="AA53"/>
  <c r="X53"/>
  <c r="Y53"/>
  <c r="Z53"/>
  <c r="AB53"/>
  <c r="W55" l="1"/>
  <c r="AB54"/>
  <c r="Y54"/>
  <c r="Z54"/>
  <c r="AA54"/>
  <c r="X54"/>
  <c r="W56" l="1"/>
  <c r="AA55"/>
  <c r="X55"/>
  <c r="Y55"/>
  <c r="Z55"/>
  <c r="AB55"/>
  <c r="W57" l="1"/>
  <c r="Y56"/>
  <c r="Z56"/>
  <c r="AA56"/>
  <c r="AB56"/>
  <c r="X56"/>
  <c r="W58" l="1"/>
  <c r="AA57"/>
  <c r="AB57"/>
  <c r="X57"/>
  <c r="Y57"/>
  <c r="Z57"/>
  <c r="W59" l="1"/>
  <c r="AB58"/>
  <c r="X58"/>
  <c r="Y58"/>
  <c r="Z58"/>
  <c r="AA58"/>
  <c r="W60" l="1"/>
  <c r="AA59"/>
  <c r="AB59"/>
  <c r="X59"/>
  <c r="Y59"/>
  <c r="Z59"/>
  <c r="W61" l="1"/>
  <c r="AB60"/>
  <c r="X60"/>
  <c r="Y60"/>
  <c r="Z60"/>
  <c r="AA60"/>
  <c r="W62" l="1"/>
  <c r="AA61"/>
  <c r="AB61"/>
  <c r="X61"/>
  <c r="Y61"/>
  <c r="Z61"/>
  <c r="W63" l="1"/>
  <c r="AB62"/>
  <c r="X62"/>
  <c r="Y62"/>
  <c r="Z62"/>
  <c r="AA62"/>
  <c r="W64" l="1"/>
  <c r="AA63"/>
  <c r="AB63"/>
  <c r="X63"/>
  <c r="Y63"/>
  <c r="Z63"/>
  <c r="W65" l="1"/>
  <c r="AB64"/>
  <c r="X64"/>
  <c r="Y64"/>
  <c r="Z64"/>
  <c r="AA64"/>
  <c r="W66" l="1"/>
  <c r="X65"/>
  <c r="Y65"/>
  <c r="Z65"/>
  <c r="AA65"/>
  <c r="AB65"/>
  <c r="W67" l="1"/>
  <c r="Y66"/>
  <c r="Z66"/>
  <c r="AA66"/>
  <c r="AB66"/>
  <c r="X66"/>
  <c r="W68" l="1"/>
  <c r="Y67"/>
  <c r="AB67"/>
  <c r="X67"/>
  <c r="AA67"/>
  <c r="Z67"/>
  <c r="W69" l="1"/>
  <c r="AB68"/>
  <c r="X68"/>
  <c r="AA68"/>
  <c r="Z68"/>
  <c r="Y68"/>
  <c r="W70" l="1"/>
  <c r="Y69"/>
  <c r="AB69"/>
  <c r="AA69"/>
  <c r="Z69"/>
  <c r="X69"/>
  <c r="W71" l="1"/>
  <c r="AB70"/>
  <c r="X70"/>
  <c r="AA70"/>
  <c r="Z70"/>
  <c r="Y70"/>
  <c r="X128" i="11"/>
  <c r="AA128"/>
  <c r="Z128"/>
  <c r="Y128"/>
  <c r="AB128"/>
  <c r="W11"/>
  <c r="X156"/>
  <c r="AB156"/>
  <c r="AA156"/>
  <c r="Z156"/>
  <c r="Y156"/>
  <c r="X106"/>
  <c r="AA106"/>
  <c r="Z106"/>
  <c r="Y106"/>
  <c r="AB106"/>
  <c r="X11"/>
  <c r="Z11"/>
  <c r="AA11"/>
  <c r="AB11"/>
  <c r="Y11"/>
  <c r="Z89"/>
  <c r="AB89"/>
  <c r="X89"/>
  <c r="Y89"/>
  <c r="AA89"/>
  <c r="X101"/>
  <c r="AB101"/>
  <c r="AA101"/>
  <c r="Z101"/>
  <c r="Y101"/>
  <c r="X80"/>
  <c r="AA80"/>
  <c r="Z80"/>
  <c r="Y80"/>
  <c r="AB80"/>
  <c r="X77"/>
  <c r="Z77"/>
  <c r="AA77"/>
  <c r="AB77"/>
  <c r="Y77"/>
  <c r="Z72"/>
  <c r="AA72"/>
  <c r="X72"/>
  <c r="Y72"/>
  <c r="AB72"/>
  <c r="X69"/>
  <c r="AB69"/>
  <c r="AA69"/>
  <c r="Z69"/>
  <c r="Y69"/>
  <c r="X67"/>
  <c r="AA67"/>
  <c r="Z67"/>
  <c r="Y67"/>
  <c r="AB67"/>
  <c r="X57"/>
  <c r="Z57"/>
  <c r="AA57"/>
  <c r="AB57"/>
  <c r="Y57"/>
  <c r="Z56"/>
  <c r="AB56"/>
  <c r="X56"/>
  <c r="Y56"/>
  <c r="AA56"/>
  <c r="X65"/>
  <c r="AB65"/>
  <c r="AA65"/>
  <c r="Z65"/>
  <c r="Y65"/>
  <c r="X64"/>
  <c r="AB64"/>
  <c r="AA64"/>
  <c r="Z64"/>
  <c r="Y64"/>
  <c r="Z48"/>
  <c r="AB48"/>
  <c r="X48"/>
  <c r="Y48"/>
  <c r="AA48"/>
  <c r="X59"/>
  <c r="AB59"/>
  <c r="AA59"/>
  <c r="Z59"/>
  <c r="Y59"/>
  <c r="X53"/>
  <c r="AB53"/>
  <c r="Z53"/>
  <c r="Y53"/>
  <c r="AA53"/>
  <c r="X45"/>
  <c r="Z45"/>
  <c r="AA45"/>
  <c r="AB45"/>
  <c r="Y45"/>
  <c r="Z43"/>
  <c r="AA43"/>
  <c r="X43"/>
  <c r="Y43"/>
  <c r="AB43"/>
  <c r="X46"/>
  <c r="AB46"/>
  <c r="AA46"/>
  <c r="Z46"/>
  <c r="Y46"/>
  <c r="X44"/>
  <c r="AB44"/>
  <c r="AA44"/>
  <c r="Z44"/>
  <c r="Y44"/>
  <c r="Y40"/>
  <c r="AA40"/>
  <c r="X40"/>
  <c r="AB40"/>
  <c r="Z40"/>
  <c r="AA158"/>
  <c r="Y158"/>
  <c r="Z158"/>
  <c r="X158"/>
  <c r="AB158"/>
  <c r="AA157"/>
  <c r="X157"/>
  <c r="AB157"/>
  <c r="Y157"/>
  <c r="Z157"/>
  <c r="AA155"/>
  <c r="X155"/>
  <c r="Y155"/>
  <c r="Z155"/>
  <c r="AB155"/>
  <c r="AA154"/>
  <c r="X154"/>
  <c r="AB154"/>
  <c r="Y154"/>
  <c r="Z154"/>
  <c r="AA144"/>
  <c r="AB144"/>
  <c r="Y144"/>
  <c r="Z144"/>
  <c r="X144"/>
  <c r="X12"/>
  <c r="AB12"/>
  <c r="AA12"/>
  <c r="Z12"/>
  <c r="Y12"/>
  <c r="X78"/>
  <c r="AB78"/>
  <c r="Z78"/>
  <c r="Y78"/>
  <c r="AA78"/>
  <c r="AA136"/>
  <c r="X136"/>
  <c r="AB136"/>
  <c r="Y136"/>
  <c r="Z136"/>
  <c r="AA135"/>
  <c r="AB135"/>
  <c r="Y135"/>
  <c r="Z135"/>
  <c r="X135"/>
  <c r="X61"/>
  <c r="AB61"/>
  <c r="AA61"/>
  <c r="Z61"/>
  <c r="Y61"/>
  <c r="X55"/>
  <c r="AA55"/>
  <c r="Z55"/>
  <c r="Y55"/>
  <c r="AB55"/>
  <c r="Y130"/>
  <c r="X130"/>
  <c r="AB130"/>
  <c r="AA130"/>
  <c r="Z130"/>
  <c r="X51"/>
  <c r="AB51"/>
  <c r="Z51"/>
  <c r="Y51"/>
  <c r="AA51"/>
  <c r="AA126"/>
  <c r="Y126"/>
  <c r="X126"/>
  <c r="AB126"/>
  <c r="Z126"/>
  <c r="X41"/>
  <c r="Z41"/>
  <c r="Y41"/>
  <c r="AB41"/>
  <c r="AA41"/>
  <c r="Y124"/>
  <c r="X124"/>
  <c r="AB124"/>
  <c r="AA124"/>
  <c r="Z124"/>
  <c r="Y123"/>
  <c r="X123"/>
  <c r="AB123"/>
  <c r="AA123"/>
  <c r="Z123"/>
  <c r="Y121"/>
  <c r="AB121"/>
  <c r="AA121"/>
  <c r="Z121"/>
  <c r="X121"/>
  <c r="Y120"/>
  <c r="X120"/>
  <c r="AB120"/>
  <c r="AA120"/>
  <c r="Z120"/>
  <c r="Y117"/>
  <c r="X117"/>
  <c r="AB117"/>
  <c r="AA117"/>
  <c r="Z117"/>
  <c r="Y115"/>
  <c r="X115"/>
  <c r="AA115"/>
  <c r="Z115"/>
  <c r="AB115"/>
  <c r="AA143"/>
  <c r="Z143"/>
  <c r="Y143"/>
  <c r="X143"/>
  <c r="AB143"/>
  <c r="Y114"/>
  <c r="X114"/>
  <c r="AB114"/>
  <c r="AA114"/>
  <c r="Z114"/>
  <c r="AA111"/>
  <c r="Y111"/>
  <c r="X111"/>
  <c r="AB111"/>
  <c r="Z111"/>
  <c r="Y145"/>
  <c r="X145"/>
  <c r="AB145"/>
  <c r="AA145"/>
  <c r="Z145"/>
  <c r="AA141"/>
  <c r="Y141"/>
  <c r="X141"/>
  <c r="AB141"/>
  <c r="Z141"/>
  <c r="Y109"/>
  <c r="X109"/>
  <c r="AB109"/>
  <c r="AA109"/>
  <c r="Z109"/>
  <c r="AA107"/>
  <c r="X107"/>
  <c r="Y107"/>
  <c r="AB107"/>
  <c r="Z107"/>
  <c r="Y139"/>
  <c r="X139"/>
  <c r="AB139"/>
  <c r="AA139"/>
  <c r="Z139"/>
  <c r="Z104"/>
  <c r="Y104"/>
  <c r="X104"/>
  <c r="AB104"/>
  <c r="AA104"/>
  <c r="Y137"/>
  <c r="X137"/>
  <c r="AB137"/>
  <c r="AA137"/>
  <c r="Z137"/>
  <c r="Z103"/>
  <c r="X103"/>
  <c r="AB103"/>
  <c r="AA103"/>
  <c r="Y103"/>
  <c r="Y125"/>
  <c r="X125"/>
  <c r="AB125"/>
  <c r="AA125"/>
  <c r="Z125"/>
  <c r="Z98"/>
  <c r="Y98"/>
  <c r="X98"/>
  <c r="AB98"/>
  <c r="AA98"/>
  <c r="Y129"/>
  <c r="X129"/>
  <c r="AB129"/>
  <c r="AA129"/>
  <c r="Z129"/>
  <c r="Z97"/>
  <c r="Y97"/>
  <c r="X97"/>
  <c r="AB97"/>
  <c r="AA97"/>
  <c r="X153"/>
  <c r="Z153"/>
  <c r="AA153"/>
  <c r="AB153"/>
  <c r="Y153"/>
  <c r="AA113"/>
  <c r="Z113"/>
  <c r="Y113"/>
  <c r="X113"/>
  <c r="AB113"/>
  <c r="X152"/>
  <c r="Y152"/>
  <c r="Z152"/>
  <c r="AB152"/>
  <c r="AA152"/>
  <c r="X96"/>
  <c r="AB96"/>
  <c r="AA96"/>
  <c r="Z96"/>
  <c r="Y96"/>
  <c r="AA108"/>
  <c r="Z108"/>
  <c r="Y108"/>
  <c r="X108"/>
  <c r="AB108"/>
  <c r="Z95"/>
  <c r="Y95"/>
  <c r="X95"/>
  <c r="AB95"/>
  <c r="AA95"/>
  <c r="X151"/>
  <c r="AB151"/>
  <c r="AA151"/>
  <c r="Z151"/>
  <c r="Y151"/>
  <c r="AA140"/>
  <c r="Z140"/>
  <c r="Y140"/>
  <c r="X140"/>
  <c r="AB140"/>
  <c r="X118"/>
  <c r="Z118"/>
  <c r="AB118"/>
  <c r="AA118"/>
  <c r="Y118"/>
  <c r="X93"/>
  <c r="AB93"/>
  <c r="Z93"/>
  <c r="Y93"/>
  <c r="AA93"/>
  <c r="Y134"/>
  <c r="X134"/>
  <c r="AB134"/>
  <c r="AA134"/>
  <c r="Z134"/>
  <c r="AA132"/>
  <c r="Y132"/>
  <c r="X132"/>
  <c r="AB132"/>
  <c r="Z132"/>
  <c r="X92"/>
  <c r="Z92"/>
  <c r="Y92"/>
  <c r="AB92"/>
  <c r="AA92"/>
  <c r="AB112"/>
  <c r="X112"/>
  <c r="AA112"/>
  <c r="Z112"/>
  <c r="Y112"/>
  <c r="X110"/>
  <c r="Z110"/>
  <c r="AB110"/>
  <c r="AA110"/>
  <c r="Y110"/>
  <c r="X90"/>
  <c r="AB90"/>
  <c r="Z90"/>
  <c r="Y90"/>
  <c r="AA90"/>
  <c r="Y131"/>
  <c r="X131"/>
  <c r="AB131"/>
  <c r="AA131"/>
  <c r="Z131"/>
  <c r="Z88"/>
  <c r="X88"/>
  <c r="AB88"/>
  <c r="AA88"/>
  <c r="Y88"/>
  <c r="X99"/>
  <c r="AB99"/>
  <c r="Y99"/>
  <c r="Z99"/>
  <c r="AA99"/>
  <c r="AA127"/>
  <c r="X127"/>
  <c r="AB127"/>
  <c r="Y127"/>
  <c r="Z127"/>
  <c r="Y102"/>
  <c r="AA102"/>
  <c r="X102"/>
  <c r="AB102"/>
  <c r="Z102"/>
  <c r="AB94"/>
  <c r="Y94"/>
  <c r="X94"/>
  <c r="Z94"/>
  <c r="AA94"/>
  <c r="X87"/>
  <c r="AB87"/>
  <c r="AA87"/>
  <c r="Z87"/>
  <c r="Y87"/>
  <c r="Z86"/>
  <c r="Y86"/>
  <c r="X86"/>
  <c r="AB86"/>
  <c r="AA86"/>
  <c r="Z85"/>
  <c r="AB85"/>
  <c r="Y85"/>
  <c r="X85"/>
  <c r="AA85"/>
  <c r="AA142"/>
  <c r="X142"/>
  <c r="AB142"/>
  <c r="Y142"/>
  <c r="Z142"/>
  <c r="Z133"/>
  <c r="AA133"/>
  <c r="X133"/>
  <c r="AB133"/>
  <c r="Y133"/>
  <c r="Z81"/>
  <c r="X81"/>
  <c r="Y81"/>
  <c r="AB81"/>
  <c r="AA81"/>
  <c r="X83"/>
  <c r="AB83"/>
  <c r="AA83"/>
  <c r="Z83"/>
  <c r="Y83"/>
  <c r="Y76"/>
  <c r="X76"/>
  <c r="AB76"/>
  <c r="AA76"/>
  <c r="Z76"/>
  <c r="X47"/>
  <c r="Z47"/>
  <c r="Y47"/>
  <c r="AB47"/>
  <c r="AA47"/>
  <c r="AA146"/>
  <c r="X146"/>
  <c r="AB146"/>
  <c r="Y146"/>
  <c r="Z146"/>
  <c r="Y122"/>
  <c r="Z122"/>
  <c r="AA122"/>
  <c r="X122"/>
  <c r="AB122"/>
  <c r="X75"/>
  <c r="AB75"/>
  <c r="AA75"/>
  <c r="Z75"/>
  <c r="Y75"/>
  <c r="X74"/>
  <c r="AB74"/>
  <c r="AA74"/>
  <c r="Z74"/>
  <c r="Y74"/>
  <c r="AB116"/>
  <c r="Y116"/>
  <c r="X116"/>
  <c r="Z116"/>
  <c r="AA116"/>
  <c r="AA149"/>
  <c r="X149"/>
  <c r="AB149"/>
  <c r="Y149"/>
  <c r="Z149"/>
  <c r="AA148"/>
  <c r="X148"/>
  <c r="AB148"/>
  <c r="Y148"/>
  <c r="Z148"/>
  <c r="X54"/>
  <c r="Y54"/>
  <c r="Z54"/>
  <c r="AB54"/>
  <c r="AA54"/>
  <c r="X73"/>
  <c r="AB73"/>
  <c r="AA73"/>
  <c r="Z73"/>
  <c r="Y73"/>
  <c r="X71"/>
  <c r="AB71"/>
  <c r="AA71"/>
  <c r="Z71"/>
  <c r="Y71"/>
  <c r="AB119"/>
  <c r="Y119"/>
  <c r="X119"/>
  <c r="Z119"/>
  <c r="AA119"/>
  <c r="AA147"/>
  <c r="X147"/>
  <c r="AB147"/>
  <c r="Y147"/>
  <c r="Z147"/>
  <c r="AA138"/>
  <c r="X138"/>
  <c r="AB138"/>
  <c r="Y138"/>
  <c r="Z138"/>
  <c r="X105"/>
  <c r="Y105"/>
  <c r="Z105"/>
  <c r="AB105"/>
  <c r="AA105"/>
  <c r="X68"/>
  <c r="AB68"/>
  <c r="AA68"/>
  <c r="Z68"/>
  <c r="Y68"/>
  <c r="X66"/>
  <c r="AB66"/>
  <c r="AA66"/>
  <c r="Z66"/>
  <c r="Y66"/>
  <c r="AB91"/>
  <c r="Y91"/>
  <c r="X91"/>
  <c r="Z91"/>
  <c r="AA91"/>
  <c r="AA150"/>
  <c r="X150"/>
  <c r="AB150"/>
  <c r="Y150"/>
  <c r="Z150"/>
  <c r="AA60"/>
  <c r="X60"/>
  <c r="AB60"/>
  <c r="Y60"/>
  <c r="Z60"/>
  <c r="X84"/>
  <c r="Y84"/>
  <c r="Z84"/>
  <c r="AB84"/>
  <c r="AA84"/>
  <c r="X63"/>
  <c r="AB63"/>
  <c r="AA63"/>
  <c r="Z63"/>
  <c r="Y63"/>
  <c r="X62"/>
  <c r="AB62"/>
  <c r="AA62"/>
  <c r="Z62"/>
  <c r="Y62"/>
  <c r="AB82"/>
  <c r="Y82"/>
  <c r="X82"/>
  <c r="Z82"/>
  <c r="AA82"/>
  <c r="AA52"/>
  <c r="X52"/>
  <c r="AB52"/>
  <c r="Y52"/>
  <c r="Z52"/>
  <c r="Z79"/>
  <c r="AB79"/>
  <c r="AA79"/>
  <c r="X79"/>
  <c r="Y79"/>
  <c r="Z42"/>
  <c r="X42"/>
  <c r="AB42"/>
  <c r="AA42"/>
  <c r="Y42"/>
  <c r="X70"/>
  <c r="Z70"/>
  <c r="AA70"/>
  <c r="AB70"/>
  <c r="Y70"/>
  <c r="Z100"/>
  <c r="AB100"/>
  <c r="AA100"/>
  <c r="X100"/>
  <c r="Y100"/>
  <c r="Z58"/>
  <c r="AB58"/>
  <c r="AA58"/>
  <c r="X58"/>
  <c r="Y58"/>
  <c r="Z160"/>
  <c r="Y160"/>
  <c r="X160"/>
  <c r="AB160"/>
  <c r="AA160"/>
  <c r="X38"/>
  <c r="AB38"/>
  <c r="AA38"/>
  <c r="Z38"/>
  <c r="Y38"/>
  <c r="AB10"/>
  <c r="Z10"/>
  <c r="Y10"/>
  <c r="X10"/>
  <c r="AA10"/>
  <c r="AA159"/>
  <c r="Z159"/>
  <c r="Y159"/>
  <c r="AB159"/>
  <c r="X159"/>
  <c r="AB49"/>
  <c r="X49"/>
  <c r="Z49"/>
  <c r="AA49"/>
  <c r="Y49"/>
  <c r="Z50"/>
  <c r="Y50"/>
  <c r="AB50"/>
  <c r="AA50"/>
  <c r="X50"/>
  <c r="AA39"/>
  <c r="Y39"/>
  <c r="X39"/>
  <c r="AB39"/>
  <c r="Z39"/>
  <c r="W72" i="10" l="1"/>
  <c r="Y71"/>
  <c r="AB71"/>
  <c r="X71"/>
  <c r="AA71"/>
  <c r="Z71"/>
  <c r="Z13" i="11"/>
  <c r="X13"/>
  <c r="AA13"/>
  <c r="Y13"/>
  <c r="AB13"/>
  <c r="W73" i="10" l="1"/>
  <c r="AB72"/>
  <c r="AA72"/>
  <c r="Z72"/>
  <c r="Y72"/>
  <c r="X72"/>
  <c r="Y14" i="11"/>
  <c r="AA14"/>
  <c r="AB14"/>
  <c r="Z14"/>
  <c r="X14"/>
  <c r="Y73" i="10" l="1"/>
  <c r="X73"/>
  <c r="AA73"/>
  <c r="AB73"/>
  <c r="Z73"/>
  <c r="AA15" i="11"/>
  <c r="Y15"/>
  <c r="AB15"/>
  <c r="Z15"/>
  <c r="X15"/>
  <c r="X16" l="1"/>
  <c r="AB16"/>
  <c r="Y16"/>
  <c r="Z16"/>
  <c r="AA16"/>
  <c r="Z17" l="1"/>
  <c r="X17"/>
  <c r="AA17"/>
  <c r="AB17"/>
  <c r="Y17"/>
  <c r="AB18" l="1"/>
  <c r="X18"/>
  <c r="AA18"/>
  <c r="Y18"/>
  <c r="Z18"/>
  <c r="Y19" l="1"/>
  <c r="X19"/>
  <c r="Z19"/>
  <c r="AA19"/>
  <c r="AB19"/>
  <c r="Z20" l="1"/>
  <c r="AB20"/>
  <c r="X20"/>
  <c r="AA20"/>
  <c r="Y20"/>
  <c r="AB21" l="1"/>
  <c r="Y21"/>
  <c r="X21"/>
  <c r="Z21"/>
  <c r="AA21"/>
  <c r="Y22" l="1"/>
  <c r="AB22"/>
  <c r="X22"/>
  <c r="Z22"/>
  <c r="AA22"/>
  <c r="X23" l="1"/>
  <c r="Y23"/>
  <c r="AA23"/>
  <c r="AB23"/>
  <c r="Z23"/>
  <c r="Z24" l="1"/>
  <c r="AA24"/>
  <c r="AB24"/>
  <c r="X24"/>
  <c r="Y24"/>
  <c r="AB25" l="1"/>
  <c r="Z25"/>
  <c r="Y25"/>
  <c r="X25"/>
  <c r="AA25"/>
  <c r="X26" l="1"/>
  <c r="Z26"/>
  <c r="AA26"/>
  <c r="Y26"/>
  <c r="AB26"/>
  <c r="Z27" l="1"/>
  <c r="AA27"/>
  <c r="AB27"/>
  <c r="Y27"/>
  <c r="X27"/>
  <c r="X28" l="1"/>
  <c r="Z28"/>
  <c r="AA28"/>
  <c r="Y28"/>
  <c r="AB28"/>
  <c r="Y29" l="1"/>
  <c r="AA29"/>
  <c r="AB29"/>
  <c r="Z29"/>
  <c r="X29"/>
  <c r="X30" l="1"/>
  <c r="AA30"/>
  <c r="Y30"/>
  <c r="AB30"/>
  <c r="Z30"/>
  <c r="X31" l="1"/>
  <c r="AA31"/>
  <c r="Y31"/>
  <c r="AB31"/>
  <c r="Z31"/>
  <c r="X32" l="1"/>
  <c r="Z32"/>
  <c r="AB32"/>
  <c r="Y32"/>
  <c r="AA32"/>
  <c r="AA33" l="1"/>
  <c r="Y33"/>
  <c r="X33"/>
  <c r="Z33"/>
  <c r="AB33"/>
  <c r="Y34" l="1"/>
  <c r="AB34"/>
  <c r="Z34"/>
  <c r="X34"/>
  <c r="AA34"/>
  <c r="AB35" l="1"/>
  <c r="Y35"/>
  <c r="X35"/>
  <c r="Z35"/>
  <c r="AA35"/>
  <c r="Z36" l="1"/>
  <c r="X36"/>
  <c r="AA36"/>
  <c r="Y36"/>
  <c r="AB36"/>
</calcChain>
</file>

<file path=xl/sharedStrings.xml><?xml version="1.0" encoding="utf-8"?>
<sst xmlns="http://schemas.openxmlformats.org/spreadsheetml/2006/main" count="8784" uniqueCount="1589">
  <si>
    <t>Regular</t>
  </si>
  <si>
    <t>Special</t>
  </si>
  <si>
    <t>Employee</t>
  </si>
  <si>
    <t>Position</t>
  </si>
  <si>
    <t>Earnings</t>
  </si>
  <si>
    <t>Comp.</t>
  </si>
  <si>
    <t>Overtime</t>
  </si>
  <si>
    <t>Payout</t>
  </si>
  <si>
    <t>Police Chief</t>
  </si>
  <si>
    <t>Police Captain</t>
  </si>
  <si>
    <t>Fire Chief</t>
  </si>
  <si>
    <t>Fire Captain</t>
  </si>
  <si>
    <t>Deputy Fire Chief</t>
  </si>
  <si>
    <t>Battalion Chief</t>
  </si>
  <si>
    <t>City Manager</t>
  </si>
  <si>
    <t>Fire Paramedic</t>
  </si>
  <si>
    <t>Police Lieutenant</t>
  </si>
  <si>
    <t>Firefighter</t>
  </si>
  <si>
    <t>Police Officer</t>
  </si>
  <si>
    <t>Assistant City Manager</t>
  </si>
  <si>
    <t>Fire Engineer</t>
  </si>
  <si>
    <t>Police Sergeant</t>
  </si>
  <si>
    <t>Director of Human Resources</t>
  </si>
  <si>
    <t>Director of Library Services</t>
  </si>
  <si>
    <t>Director of Finance</t>
  </si>
  <si>
    <t>Director Planning/Bldg. Safety</t>
  </si>
  <si>
    <t>Fire Marshal</t>
  </si>
  <si>
    <t>Director, Rec./Parks</t>
  </si>
  <si>
    <t>Assistant City Engineer</t>
  </si>
  <si>
    <t>Planning Manager</t>
  </si>
  <si>
    <t>Info. Systems Manager</t>
  </si>
  <si>
    <t>Bldg. Safety Manager</t>
  </si>
  <si>
    <t>Fiscal Services Manager</t>
  </si>
  <si>
    <t>Business Services Manager</t>
  </si>
  <si>
    <t>Human Resources Manager</t>
  </si>
  <si>
    <t>Principal Planner</t>
  </si>
  <si>
    <t>Supervising Dispatcher</t>
  </si>
  <si>
    <t>Technical Services Analyst</t>
  </si>
  <si>
    <t>Dispatcher II</t>
  </si>
  <si>
    <t>General Svcs. Manager</t>
  </si>
  <si>
    <t>Principal Engineer</t>
  </si>
  <si>
    <t>Senior Building Inspector</t>
  </si>
  <si>
    <t>Facilities Maint. Supervisor</t>
  </si>
  <si>
    <t>Fire Prevention Specialist</t>
  </si>
  <si>
    <t>Plan Check Engineer</t>
  </si>
  <si>
    <t>Community Cable Prog. Mgr.</t>
  </si>
  <si>
    <t>Emergency Mgmt. Coordinator</t>
  </si>
  <si>
    <t>Network Technician</t>
  </si>
  <si>
    <t>Purchasing Agent</t>
  </si>
  <si>
    <t>Senior Librarian</t>
  </si>
  <si>
    <t>Street Maintenance Supervisor</t>
  </si>
  <si>
    <t>Management Analyst</t>
  </si>
  <si>
    <t>Equipment Maint. Supervisor</t>
  </si>
  <si>
    <t>Senior Admin. Analyst</t>
  </si>
  <si>
    <t>Librarian II</t>
  </si>
  <si>
    <t>Sr. Mgmt. Analyst</t>
  </si>
  <si>
    <t>Senior Accountant</t>
  </si>
  <si>
    <t>Wastewater Supervisor</t>
  </si>
  <si>
    <t>Deputy City Clerk</t>
  </si>
  <si>
    <t>Crime Prevention Analyst II</t>
  </si>
  <si>
    <t>GIS Analyst</t>
  </si>
  <si>
    <t>Recreation Supervisor</t>
  </si>
  <si>
    <t>Associate Engineer</t>
  </si>
  <si>
    <t>Wastewater Leadworker</t>
  </si>
  <si>
    <t>Police Service Officer</t>
  </si>
  <si>
    <t>Park Maintenance Supervisor</t>
  </si>
  <si>
    <t>Facilities Systems Mechanic</t>
  </si>
  <si>
    <t>Executive Assistant</t>
  </si>
  <si>
    <t>Property Owner Coordinator</t>
  </si>
  <si>
    <t>Construction Coordinator</t>
  </si>
  <si>
    <t>Equipment Mechanic II</t>
  </si>
  <si>
    <t>Street Maintenance Leadworker</t>
  </si>
  <si>
    <t>Maintenance Craftsworker</t>
  </si>
  <si>
    <t>Building Inspector II</t>
  </si>
  <si>
    <t>Computer Graphics Designer</t>
  </si>
  <si>
    <t>Crime Scene Investigator II</t>
  </si>
  <si>
    <t>Administrative Analyst</t>
  </si>
  <si>
    <t>Wastewater Maint. Worker II</t>
  </si>
  <si>
    <t>Building Inspector I</t>
  </si>
  <si>
    <t>Water Maintenance Leadworker</t>
  </si>
  <si>
    <t>Revenue Inspector</t>
  </si>
  <si>
    <t>Applications Specialist</t>
  </si>
  <si>
    <t>Librarian I</t>
  </si>
  <si>
    <t>Meter Reader/Repairer</t>
  </si>
  <si>
    <t>Police Assistant II</t>
  </si>
  <si>
    <t>Admin. Tech. Specialist</t>
  </si>
  <si>
    <t>Dispatcher I</t>
  </si>
  <si>
    <t>Equipment Mechanic</t>
  </si>
  <si>
    <t>Office Specialist II - H.R.</t>
  </si>
  <si>
    <t>Police Service Officer II</t>
  </si>
  <si>
    <t>Crime Scene Investigator I</t>
  </si>
  <si>
    <t>Community Cable Prog. Spec.</t>
  </si>
  <si>
    <t>Equipment Mechanic I</t>
  </si>
  <si>
    <t>Water Maint. Worker II</t>
  </si>
  <si>
    <t>Tree Maintenance Worker</t>
  </si>
  <si>
    <t>Senior Admin. Specialist</t>
  </si>
  <si>
    <t>Park Maint. Worker II</t>
  </si>
  <si>
    <t>Accounting Technician</t>
  </si>
  <si>
    <t>Library Assistant</t>
  </si>
  <si>
    <t>License/Permit Specialist II</t>
  </si>
  <si>
    <t>Network Assistant</t>
  </si>
  <si>
    <t>Administrative Specialist</t>
  </si>
  <si>
    <t>Street Maint. Worker II</t>
  </si>
  <si>
    <t>Records Technician</t>
  </si>
  <si>
    <t>Accounts Specialist II</t>
  </si>
  <si>
    <t>Recreation Coordinator</t>
  </si>
  <si>
    <t>Police Assistant I</t>
  </si>
  <si>
    <t>Office Specialist II</t>
  </si>
  <si>
    <t>Water Maint. Worker I</t>
  </si>
  <si>
    <t>Custodian</t>
  </si>
  <si>
    <t>Human Resources Analyst</t>
  </si>
  <si>
    <t>Wastewater Maint. Worker I</t>
  </si>
  <si>
    <t>Office Specialist I</t>
  </si>
  <si>
    <t>Police Cadet</t>
  </si>
  <si>
    <t>Principal Environ. Specialist</t>
  </si>
  <si>
    <t>Cummings, David</t>
  </si>
  <si>
    <t>Phipps, Max</t>
  </si>
  <si>
    <t>Smith, Kevin</t>
  </si>
  <si>
    <t>Rehm, Kevin</t>
  </si>
  <si>
    <t>Schrantz, Mark</t>
  </si>
  <si>
    <t>Moore, Eric</t>
  </si>
  <si>
    <t>Slover, Breck</t>
  </si>
  <si>
    <t>Wayt, John</t>
  </si>
  <si>
    <t>Tavera, Mitchell</t>
  </si>
  <si>
    <t>Bibee, John</t>
  </si>
  <si>
    <t>Nixt, Harold</t>
  </si>
  <si>
    <t>Turnbull, Robert</t>
  </si>
  <si>
    <t>Simpson, Mark</t>
  </si>
  <si>
    <t>Early, Mark</t>
  </si>
  <si>
    <t>Harrison, Mark</t>
  </si>
  <si>
    <t>Evanski, Brian</t>
  </si>
  <si>
    <t>Mendoza, Carlos</t>
  </si>
  <si>
    <t>Tarango, Samuel</t>
  </si>
  <si>
    <t>Garcia, Raymond</t>
  </si>
  <si>
    <t>O'Leary, David</t>
  </si>
  <si>
    <t>Krumbach, Walter</t>
  </si>
  <si>
    <t>Guyer, Richard</t>
  </si>
  <si>
    <t>Williams, Joe</t>
  </si>
  <si>
    <t>Flickinger, Robert</t>
  </si>
  <si>
    <t>Sonek, Robert</t>
  </si>
  <si>
    <t>Kerkhof, Rudy</t>
  </si>
  <si>
    <t>Crowe, William</t>
  </si>
  <si>
    <t>Thomason, Christopher</t>
  </si>
  <si>
    <t>DeLa Rambelje, Tony</t>
  </si>
  <si>
    <t>Petralia, John</t>
  </si>
  <si>
    <t>Lees, Mark</t>
  </si>
  <si>
    <t>James, Carson</t>
  </si>
  <si>
    <t>Doukakis, Scott</t>
  </si>
  <si>
    <t>Gritzmacher, John</t>
  </si>
  <si>
    <t>Mitchell, Michael</t>
  </si>
  <si>
    <t>Gray, Elizabeth</t>
  </si>
  <si>
    <t>Hyland, Robert</t>
  </si>
  <si>
    <t>Heronema, Kevin</t>
  </si>
  <si>
    <t>Fowler, Rex</t>
  </si>
  <si>
    <t>Towne, Richard</t>
  </si>
  <si>
    <t>Brighton, Debra</t>
  </si>
  <si>
    <t>Carson, Charles</t>
  </si>
  <si>
    <t>Cullen, Deborah</t>
  </si>
  <si>
    <t>Carpenter, Gregory</t>
  </si>
  <si>
    <t>Stephenson, Roger</t>
  </si>
  <si>
    <t>Archambault, Michael</t>
  </si>
  <si>
    <t>Martinez, Scott</t>
  </si>
  <si>
    <t>Bermudez, Jaime</t>
  </si>
  <si>
    <t>Stack, Steven</t>
  </si>
  <si>
    <t>Carver, James</t>
  </si>
  <si>
    <t>Macdonald, Daren</t>
  </si>
  <si>
    <t>Gill, Michael</t>
  </si>
  <si>
    <t>Howard, Dean</t>
  </si>
  <si>
    <t>Tulette, James</t>
  </si>
  <si>
    <t>Powell, Andrew</t>
  </si>
  <si>
    <t>Kim, Daniel</t>
  </si>
  <si>
    <t>Cummings, Robert</t>
  </si>
  <si>
    <t>Johnson, Deana</t>
  </si>
  <si>
    <t>Jones, Thomas</t>
  </si>
  <si>
    <t>Delmendo, Glenn</t>
  </si>
  <si>
    <t>Santagata, Brian</t>
  </si>
  <si>
    <t>Del Castillo, Antonio</t>
  </si>
  <si>
    <t>Lemus, Marco</t>
  </si>
  <si>
    <t>Dennis, Donald</t>
  </si>
  <si>
    <t>Garcia, Daniel</t>
  </si>
  <si>
    <t>Cameron, Christian</t>
  </si>
  <si>
    <t>Allee, Ryan</t>
  </si>
  <si>
    <t>Schultz, Kenneth</t>
  </si>
  <si>
    <t>Christensen, Kimberly</t>
  </si>
  <si>
    <t>Butler, Artie</t>
  </si>
  <si>
    <t>Zimmer, Janet</t>
  </si>
  <si>
    <t>Plugge, Aaron</t>
  </si>
  <si>
    <t>Rodriguez, Armando</t>
  </si>
  <si>
    <t>O'Connor, Scott</t>
  </si>
  <si>
    <t>Martinez, Vincent</t>
  </si>
  <si>
    <t>Leyman, Jeffrey</t>
  </si>
  <si>
    <t>Bonfield, Shawn</t>
  </si>
  <si>
    <t>Stephens, James</t>
  </si>
  <si>
    <t>Crowson, Curt</t>
  </si>
  <si>
    <t>Kruse, Adam</t>
  </si>
  <si>
    <t>Thorn, Norman</t>
  </si>
  <si>
    <t>Kranz, Matthew</t>
  </si>
  <si>
    <t>Lee, Sam</t>
  </si>
  <si>
    <t>Villarreal, Edward</t>
  </si>
  <si>
    <t>McIlroy, Nathan</t>
  </si>
  <si>
    <t>Gerny, Geoffrey</t>
  </si>
  <si>
    <t>Cheng, Ken</t>
  </si>
  <si>
    <t>Wise, William</t>
  </si>
  <si>
    <t>Vukelich-Port, Christine</t>
  </si>
  <si>
    <t>Corkins, Aaron</t>
  </si>
  <si>
    <t>Garcia, Angelina</t>
  </si>
  <si>
    <t>Emerson, Mitchell</t>
  </si>
  <si>
    <t>Amorino, Christopher</t>
  </si>
  <si>
    <t>Stolnack, Phillip</t>
  </si>
  <si>
    <t>Spencer, Cory</t>
  </si>
  <si>
    <t>Gilbert, Ryan</t>
  </si>
  <si>
    <t>Jones, Vivonnette</t>
  </si>
  <si>
    <t>Jones, Steven</t>
  </si>
  <si>
    <t>Dijkstra, Martha</t>
  </si>
  <si>
    <t>Perez, Hugo</t>
  </si>
  <si>
    <t>Goodreau, Patrick</t>
  </si>
  <si>
    <t>Mackprang, Geoffrey</t>
  </si>
  <si>
    <t>Trujillo, Steven</t>
  </si>
  <si>
    <t>Alkire, Laurence</t>
  </si>
  <si>
    <t>Malone, Jennifer</t>
  </si>
  <si>
    <t>Gray, David</t>
  </si>
  <si>
    <t>Holt, Clayton</t>
  </si>
  <si>
    <t>Leslie, Nelson</t>
  </si>
  <si>
    <t>Paulsen, Steven</t>
  </si>
  <si>
    <t>Fajardo, Ronald</t>
  </si>
  <si>
    <t>Jonas, Maryam</t>
  </si>
  <si>
    <t>Redford, Yvonne</t>
  </si>
  <si>
    <t>Taylor, Jamie</t>
  </si>
  <si>
    <t>Siefke, Evan</t>
  </si>
  <si>
    <t>Carr, Dina</t>
  </si>
  <si>
    <t>Lewis, Darrell</t>
  </si>
  <si>
    <t>Norwood, Jennifer</t>
  </si>
  <si>
    <t>Humphrey, Jeffrey</t>
  </si>
  <si>
    <t>Whitehead, Martin</t>
  </si>
  <si>
    <t>Larkin, Levi</t>
  </si>
  <si>
    <t>Leigh, Steven</t>
  </si>
  <si>
    <t>Carpenter, Kevin</t>
  </si>
  <si>
    <t>Samaras, Apostolos</t>
  </si>
  <si>
    <t>Smith, Jill</t>
  </si>
  <si>
    <t>Beardmore, Brent</t>
  </si>
  <si>
    <t>McEntyre, Andrew</t>
  </si>
  <si>
    <t>Hatcher, William</t>
  </si>
  <si>
    <t>McEnroe, Andrew</t>
  </si>
  <si>
    <t>O'Toole, Daniel</t>
  </si>
  <si>
    <t>Partlow, Bryan</t>
  </si>
  <si>
    <t>Robinson, Jeffrey</t>
  </si>
  <si>
    <t>Engler, Daniel</t>
  </si>
  <si>
    <t>Robinson, Stephen</t>
  </si>
  <si>
    <t>Hogate, J. Richard</t>
  </si>
  <si>
    <t>Fenwick, Richard</t>
  </si>
  <si>
    <t>Herbert, Mark</t>
  </si>
  <si>
    <t>Jackson, Craig</t>
  </si>
  <si>
    <t>McLeod, Jeanne</t>
  </si>
  <si>
    <t>Mullins, Gary</t>
  </si>
  <si>
    <t>Ganibi, Gary</t>
  </si>
  <si>
    <t>Pickens, Cynthia</t>
  </si>
  <si>
    <t>Le Cates, Lisa</t>
  </si>
  <si>
    <t>Georgious, O. Stella</t>
  </si>
  <si>
    <t>Danowitz, Ryan</t>
  </si>
  <si>
    <t>Busick, Gilbert</t>
  </si>
  <si>
    <t>Domann, L. Cathy</t>
  </si>
  <si>
    <t>Risk, Laurie</t>
  </si>
  <si>
    <t>Cunningham, Ellen</t>
  </si>
  <si>
    <t>McDaniel, Michael</t>
  </si>
  <si>
    <t>Van Fossen, Jeffrey</t>
  </si>
  <si>
    <t>Muir, Luke</t>
  </si>
  <si>
    <t>Atkinson, Eric</t>
  </si>
  <si>
    <t>Bola, Arianne</t>
  </si>
  <si>
    <t>Campbell, Ronald</t>
  </si>
  <si>
    <t>Mitsuda, Janis</t>
  </si>
  <si>
    <t>Saldana, Paul</t>
  </si>
  <si>
    <t>Casillas, Joseph</t>
  </si>
  <si>
    <t>Hernandez, Salvador</t>
  </si>
  <si>
    <t>McIlroy, Susan</t>
  </si>
  <si>
    <t>LeMay, Jesusa</t>
  </si>
  <si>
    <t>Smith, Sirena</t>
  </si>
  <si>
    <t>Jennings, Mishia</t>
  </si>
  <si>
    <t>Bruto, Lisa</t>
  </si>
  <si>
    <t>Harada-Au, Patricia</t>
  </si>
  <si>
    <t>Randall, Marjory</t>
  </si>
  <si>
    <t>Fiorini, Alison</t>
  </si>
  <si>
    <t>Trujillo, Mark</t>
  </si>
  <si>
    <t>Park Superintendent</t>
  </si>
  <si>
    <t>Zeck, Rhonda</t>
  </si>
  <si>
    <t>Gray, Thomas</t>
  </si>
  <si>
    <t>Blumenthal, Michelle</t>
  </si>
  <si>
    <t>Mahakian, Lauren</t>
  </si>
  <si>
    <t>Griffin, Ronald</t>
  </si>
  <si>
    <t>Macdonald, Dana</t>
  </si>
  <si>
    <t>Ochwat, Gary</t>
  </si>
  <si>
    <t>Garinger, James</t>
  </si>
  <si>
    <t>Cetl, Robert</t>
  </si>
  <si>
    <t>Appleton, Tammy</t>
  </si>
  <si>
    <t>Nemeth, Kathryn</t>
  </si>
  <si>
    <t>Diaz, Fernando</t>
  </si>
  <si>
    <t>Mendoza, William</t>
  </si>
  <si>
    <t>Vos, Damian</t>
  </si>
  <si>
    <t>Castro, Lisa</t>
  </si>
  <si>
    <t>Amezcua, Jaime</t>
  </si>
  <si>
    <t>Elizarraraz, David</t>
  </si>
  <si>
    <t>Prado, Jorge</t>
  </si>
  <si>
    <t>Klingaman, Lawrence</t>
  </si>
  <si>
    <t>Todd, Julie</t>
  </si>
  <si>
    <t>Budge, Nicolas</t>
  </si>
  <si>
    <t>Trujillo, Dominic</t>
  </si>
  <si>
    <t>Rudolph, Jeffrey</t>
  </si>
  <si>
    <t>Martinez, Julio</t>
  </si>
  <si>
    <t>Davis, Gail</t>
  </si>
  <si>
    <t>Flowers, Kelly</t>
  </si>
  <si>
    <t>Craft, Carol</t>
  </si>
  <si>
    <t>Simoneau, Yvette</t>
  </si>
  <si>
    <t>Furman, Theresa</t>
  </si>
  <si>
    <t>Leavitt, Alexander</t>
  </si>
  <si>
    <t>Moreno, Austreberto</t>
  </si>
  <si>
    <t>Talley, Andrea</t>
  </si>
  <si>
    <t>Booras, Gregory</t>
  </si>
  <si>
    <t>Hernandez, Minerva</t>
  </si>
  <si>
    <t>Sumi, Dean</t>
  </si>
  <si>
    <t>Murphy, Arthur</t>
  </si>
  <si>
    <t>Morton, Timothy</t>
  </si>
  <si>
    <t>Black, Scott</t>
  </si>
  <si>
    <t>Gabig, Ashling</t>
  </si>
  <si>
    <t>Auten, Donald</t>
  </si>
  <si>
    <t>Ley, Chris</t>
  </si>
  <si>
    <t>Barahona, Pedro</t>
  </si>
  <si>
    <t>Ward, Michael</t>
  </si>
  <si>
    <t>Haro, Santos</t>
  </si>
  <si>
    <t>Ramos, Vina</t>
  </si>
  <si>
    <t>White, Cheryl</t>
  </si>
  <si>
    <t>Carter, Kimberlee</t>
  </si>
  <si>
    <t>Lewis, Mary</t>
  </si>
  <si>
    <t>Payne, Neal</t>
  </si>
  <si>
    <t>Cerritos, Maria</t>
  </si>
  <si>
    <t>Bobbett, Jesse</t>
  </si>
  <si>
    <t>Ramsey-Tabor, Norma</t>
  </si>
  <si>
    <t>Rapoza, William</t>
  </si>
  <si>
    <t>De Cicco, Laurie</t>
  </si>
  <si>
    <t>Yonamine, Susan</t>
  </si>
  <si>
    <t>Nubia, Donnella</t>
  </si>
  <si>
    <t>Potulicki, Eric</t>
  </si>
  <si>
    <t>Ramirez, Judith</t>
  </si>
  <si>
    <t>Sarrafieh, Nahid</t>
  </si>
  <si>
    <t>Li, Elsie</t>
  </si>
  <si>
    <t>Becerra, Marco</t>
  </si>
  <si>
    <t>Mc Andrews, Tracy</t>
  </si>
  <si>
    <t>Rohrkemper, Geraldine</t>
  </si>
  <si>
    <t>Shilling, Mona</t>
  </si>
  <si>
    <t>Guerrero, Ariel</t>
  </si>
  <si>
    <t>Whiteside, Saowaluck</t>
  </si>
  <si>
    <t>Flanders, Darcie</t>
  </si>
  <si>
    <t>Templin, Roslyn</t>
  </si>
  <si>
    <t>Hendrix, David</t>
  </si>
  <si>
    <t>Beck, William</t>
  </si>
  <si>
    <t>Luna, Sandra</t>
  </si>
  <si>
    <t>Frank, Robert</t>
  </si>
  <si>
    <t>Osborne, Liana</t>
  </si>
  <si>
    <t>Wesson, Venus</t>
  </si>
  <si>
    <t>Walker-Stringer, Ivy</t>
  </si>
  <si>
    <t>Olmedo, Javier</t>
  </si>
  <si>
    <t>Buckner, Earthell</t>
  </si>
  <si>
    <t>Pedroza, Jesus</t>
  </si>
  <si>
    <t>Ward, Lorraine</t>
  </si>
  <si>
    <t>Hernandez, Anthony</t>
  </si>
  <si>
    <t>Ortiz, Olivia</t>
  </si>
  <si>
    <t>Haywood, Franklin</t>
  </si>
  <si>
    <t>Nunez, Sergio</t>
  </si>
  <si>
    <t>Gomez, Lennis</t>
  </si>
  <si>
    <t>Day, Jackie</t>
  </si>
  <si>
    <t>Kozykoski, Elizabeth</t>
  </si>
  <si>
    <t>West, Evan</t>
  </si>
  <si>
    <t>Meyers, Ian</t>
  </si>
  <si>
    <t>Zambrano, Jose</t>
  </si>
  <si>
    <t>O'Brien, Janice</t>
  </si>
  <si>
    <t>Patton, Russel</t>
  </si>
  <si>
    <t>Jenkins, Christopher</t>
  </si>
  <si>
    <t>Rojas, Naomi</t>
  </si>
  <si>
    <t>Escobar, Kristi</t>
  </si>
  <si>
    <t>Cotton, Kervick</t>
  </si>
  <si>
    <t>Sumi, Rebecca</t>
  </si>
  <si>
    <t>Cameron, Joseph</t>
  </si>
  <si>
    <t>Darringer, Jeffrey</t>
  </si>
  <si>
    <t>Sabala, Richard</t>
  </si>
  <si>
    <t>Soto, Jose</t>
  </si>
  <si>
    <t>Severin, Heather</t>
  </si>
  <si>
    <t>Zivalic, Travis</t>
  </si>
  <si>
    <t>Fair, LaTonya</t>
  </si>
  <si>
    <t>Tyagi, Suresh</t>
  </si>
  <si>
    <t>CITY OF EL SEGUNDO - Earnings Calendar Year 2009</t>
  </si>
  <si>
    <t>Count</t>
  </si>
  <si>
    <t>Percentage</t>
  </si>
  <si>
    <t>&gt; $400,000</t>
  </si>
  <si>
    <t>&gt; $300,000</t>
  </si>
  <si>
    <t>&gt; $250,000</t>
  </si>
  <si>
    <t>&gt; $200,000</t>
  </si>
  <si>
    <t>&gt; $150,000</t>
  </si>
  <si>
    <t>&gt; $100,000</t>
  </si>
  <si>
    <t>&gt; $90,000</t>
  </si>
  <si>
    <t>&gt; $80,000</t>
  </si>
  <si>
    <t>&gt; $70,000</t>
  </si>
  <si>
    <t>&gt; $60,000</t>
  </si>
  <si>
    <t>&gt; $0</t>
  </si>
  <si>
    <t>Total - No</t>
  </si>
  <si>
    <t>Leave Pay</t>
  </si>
  <si>
    <t>Range</t>
  </si>
  <si>
    <t>Total</t>
  </si>
  <si>
    <t>Running</t>
  </si>
  <si>
    <t>Department</t>
  </si>
  <si>
    <t>Police</t>
  </si>
  <si>
    <t xml:space="preserve">Police </t>
  </si>
  <si>
    <t xml:space="preserve">Fire </t>
  </si>
  <si>
    <t>Fire</t>
  </si>
  <si>
    <t>Library</t>
  </si>
  <si>
    <t>Finance</t>
  </si>
  <si>
    <t>Human Resources</t>
  </si>
  <si>
    <t>Business Services</t>
  </si>
  <si>
    <t>Police Dispatcher</t>
  </si>
  <si>
    <t>with Leave</t>
  </si>
  <si>
    <t>Police Crime Scene Investigator I</t>
  </si>
  <si>
    <t>Police Crime Scene Investigator II</t>
  </si>
  <si>
    <t>Full Name</t>
  </si>
  <si>
    <t>First Name</t>
  </si>
  <si>
    <t>Last Name</t>
  </si>
  <si>
    <t>Cummings</t>
  </si>
  <si>
    <t>David</t>
  </si>
  <si>
    <t>Phipps</t>
  </si>
  <si>
    <t>Max</t>
  </si>
  <si>
    <t>Smith</t>
  </si>
  <si>
    <t>Kevin</t>
  </si>
  <si>
    <t>Rehm</t>
  </si>
  <si>
    <t>Schrantz</t>
  </si>
  <si>
    <t>Mark</t>
  </si>
  <si>
    <t>Moore</t>
  </si>
  <si>
    <t>Eric</t>
  </si>
  <si>
    <t>Slover</t>
  </si>
  <si>
    <t>Breck</t>
  </si>
  <si>
    <t>Wayt</t>
  </si>
  <si>
    <t>John</t>
  </si>
  <si>
    <t>Tavera</t>
  </si>
  <si>
    <t>Mitchell</t>
  </si>
  <si>
    <t>Bibee</t>
  </si>
  <si>
    <t>Nixt</t>
  </si>
  <si>
    <t>Harold</t>
  </si>
  <si>
    <t>Turnbull</t>
  </si>
  <si>
    <t>Robert</t>
  </si>
  <si>
    <t>Simpson</t>
  </si>
  <si>
    <t>Early</t>
  </si>
  <si>
    <t>Harrison</t>
  </si>
  <si>
    <t>Evanski</t>
  </si>
  <si>
    <t>Brian</t>
  </si>
  <si>
    <t>Mendoza</t>
  </si>
  <si>
    <t>Carlos</t>
  </si>
  <si>
    <t>Tarango</t>
  </si>
  <si>
    <t>Samuel</t>
  </si>
  <si>
    <t>Garcia</t>
  </si>
  <si>
    <t>Raymond</t>
  </si>
  <si>
    <t>O'Leary</t>
  </si>
  <si>
    <t>Krumbach</t>
  </si>
  <si>
    <t>Walter</t>
  </si>
  <si>
    <t>Guyer</t>
  </si>
  <si>
    <t>Richard</t>
  </si>
  <si>
    <t>Williams</t>
  </si>
  <si>
    <t>Joe</t>
  </si>
  <si>
    <t>Flickinger</t>
  </si>
  <si>
    <t>Sonek</t>
  </si>
  <si>
    <t>Kerkhof</t>
  </si>
  <si>
    <t>Rudy</t>
  </si>
  <si>
    <t>Crowe</t>
  </si>
  <si>
    <t>William</t>
  </si>
  <si>
    <t>Thomason</t>
  </si>
  <si>
    <t>Christopher</t>
  </si>
  <si>
    <t>DeLa Rambelje</t>
  </si>
  <si>
    <t>Tony</t>
  </si>
  <si>
    <t>Petralia</t>
  </si>
  <si>
    <t>Lees</t>
  </si>
  <si>
    <t>James</t>
  </si>
  <si>
    <t>Carson</t>
  </si>
  <si>
    <t>Doukakis</t>
  </si>
  <si>
    <t>Scott</t>
  </si>
  <si>
    <t>Gritzmacher</t>
  </si>
  <si>
    <t>Michael</t>
  </si>
  <si>
    <t>Gray</t>
  </si>
  <si>
    <t>Elizabeth</t>
  </si>
  <si>
    <t>Hyland</t>
  </si>
  <si>
    <t>Heronema</t>
  </si>
  <si>
    <t>Fowler</t>
  </si>
  <si>
    <t>Rex</t>
  </si>
  <si>
    <t>Towne</t>
  </si>
  <si>
    <t>Brighton</t>
  </si>
  <si>
    <t>Debra</t>
  </si>
  <si>
    <t>Charles</t>
  </si>
  <si>
    <t>Cullen</t>
  </si>
  <si>
    <t>Deborah</t>
  </si>
  <si>
    <t>Carpenter</t>
  </si>
  <si>
    <t>Gregory</t>
  </si>
  <si>
    <t>Stephenson</t>
  </si>
  <si>
    <t>Roger</t>
  </si>
  <si>
    <t>Archambault</t>
  </si>
  <si>
    <t>Martinez</t>
  </si>
  <si>
    <t>Bermudez</t>
  </si>
  <si>
    <t>Jaime</t>
  </si>
  <si>
    <t>Stack</t>
  </si>
  <si>
    <t>Steven</t>
  </si>
  <si>
    <t>Carver</t>
  </si>
  <si>
    <t>Macdonald</t>
  </si>
  <si>
    <t>Daren</t>
  </si>
  <si>
    <t>Gill</t>
  </si>
  <si>
    <t>Howard</t>
  </si>
  <si>
    <t>Dean</t>
  </si>
  <si>
    <t>Tulette</t>
  </si>
  <si>
    <t>Powell</t>
  </si>
  <si>
    <t>Andrew</t>
  </si>
  <si>
    <t>Kim</t>
  </si>
  <si>
    <t>Daniel</t>
  </si>
  <si>
    <t>Johnson</t>
  </si>
  <si>
    <t>Deana</t>
  </si>
  <si>
    <t>Jones</t>
  </si>
  <si>
    <t>Thomas</t>
  </si>
  <si>
    <t>Delmendo</t>
  </si>
  <si>
    <t>Glenn</t>
  </si>
  <si>
    <t>Santagata</t>
  </si>
  <si>
    <t>Del Castillo</t>
  </si>
  <si>
    <t>Antonio</t>
  </si>
  <si>
    <t>Lemus</t>
  </si>
  <si>
    <t>Marco</t>
  </si>
  <si>
    <t>Dennis</t>
  </si>
  <si>
    <t>Donald</t>
  </si>
  <si>
    <t>Cameron</t>
  </si>
  <si>
    <t>Christian</t>
  </si>
  <si>
    <t>Allee</t>
  </si>
  <si>
    <t>Ryan</t>
  </si>
  <si>
    <t>Schultz</t>
  </si>
  <si>
    <t>Kenneth</t>
  </si>
  <si>
    <t>Christensen</t>
  </si>
  <si>
    <t>Kimberly</t>
  </si>
  <si>
    <t>Butler</t>
  </si>
  <si>
    <t>Artie</t>
  </si>
  <si>
    <t>Zimmer</t>
  </si>
  <si>
    <t>Janet</t>
  </si>
  <si>
    <t>Plugge</t>
  </si>
  <si>
    <t>Aaron</t>
  </si>
  <si>
    <t>Rodriguez</t>
  </si>
  <si>
    <t>Armando</t>
  </si>
  <si>
    <t>O'Connor</t>
  </si>
  <si>
    <t>Vincent</t>
  </si>
  <si>
    <t>Leyman</t>
  </si>
  <si>
    <t>Jeffrey</t>
  </si>
  <si>
    <t>Bonfield</t>
  </si>
  <si>
    <t>Shawn</t>
  </si>
  <si>
    <t>Stephens</t>
  </si>
  <si>
    <t>Crowson</t>
  </si>
  <si>
    <t>Curt</t>
  </si>
  <si>
    <t>Kruse</t>
  </si>
  <si>
    <t>Adam</t>
  </si>
  <si>
    <t>Thorn</t>
  </si>
  <si>
    <t>Norman</t>
  </si>
  <si>
    <t>Kranz</t>
  </si>
  <si>
    <t>Matthew</t>
  </si>
  <si>
    <t>Lee</t>
  </si>
  <si>
    <t>Sam</t>
  </si>
  <si>
    <t>Villarreal</t>
  </si>
  <si>
    <t>Edward</t>
  </si>
  <si>
    <t>McIlroy</t>
  </si>
  <si>
    <t>Nathan</t>
  </si>
  <si>
    <t>Gerny</t>
  </si>
  <si>
    <t>Geoffrey</t>
  </si>
  <si>
    <t>Cheng</t>
  </si>
  <si>
    <t>Ken</t>
  </si>
  <si>
    <t>Wise</t>
  </si>
  <si>
    <t>Vukelich-Port</t>
  </si>
  <si>
    <t>Christine</t>
  </si>
  <si>
    <t>Corkins</t>
  </si>
  <si>
    <t>Amorino</t>
  </si>
  <si>
    <t>Angelina</t>
  </si>
  <si>
    <t>Emerson</t>
  </si>
  <si>
    <t>Stolnack</t>
  </si>
  <si>
    <t>Phillip</t>
  </si>
  <si>
    <t>Spencer</t>
  </si>
  <si>
    <t>Cory</t>
  </si>
  <si>
    <t>Gilbert</t>
  </si>
  <si>
    <t>Vivonnette</t>
  </si>
  <si>
    <t>Dijkstra</t>
  </si>
  <si>
    <t>Martha</t>
  </si>
  <si>
    <t>Perez</t>
  </si>
  <si>
    <t>Hugo</t>
  </si>
  <si>
    <t>Goodreau</t>
  </si>
  <si>
    <t>Patrick</t>
  </si>
  <si>
    <t>Mackprang</t>
  </si>
  <si>
    <t>Trujillo</t>
  </si>
  <si>
    <t>Alkire</t>
  </si>
  <si>
    <t>Laurence</t>
  </si>
  <si>
    <t>Malone</t>
  </si>
  <si>
    <t>Jennifer</t>
  </si>
  <si>
    <t>Holt</t>
  </si>
  <si>
    <t>Clayton</t>
  </si>
  <si>
    <t>Leslie</t>
  </si>
  <si>
    <t>Nelson</t>
  </si>
  <si>
    <t>Paulsen</t>
  </si>
  <si>
    <t>Fajardo</t>
  </si>
  <si>
    <t>Ronald</t>
  </si>
  <si>
    <t>Jonas</t>
  </si>
  <si>
    <t>Maryam</t>
  </si>
  <si>
    <t>Redford</t>
  </si>
  <si>
    <t>Yvonne</t>
  </si>
  <si>
    <t>Taylor</t>
  </si>
  <si>
    <t>Jamie</t>
  </si>
  <si>
    <t>Siefke</t>
  </si>
  <si>
    <t>Evan</t>
  </si>
  <si>
    <t>Carr</t>
  </si>
  <si>
    <t>Dina</t>
  </si>
  <si>
    <t>Lewis</t>
  </si>
  <si>
    <t>Darrell</t>
  </si>
  <si>
    <t>Norwood</t>
  </si>
  <si>
    <t>Humphrey</t>
  </si>
  <si>
    <t>Whitehead</t>
  </si>
  <si>
    <t>Martin</t>
  </si>
  <si>
    <t>Larkin</t>
  </si>
  <si>
    <t>Levi</t>
  </si>
  <si>
    <t>Leigh</t>
  </si>
  <si>
    <t>Samaras</t>
  </si>
  <si>
    <t>Apostolos</t>
  </si>
  <si>
    <t>Jill</t>
  </si>
  <si>
    <t>Beardmore</t>
  </si>
  <si>
    <t>Brent</t>
  </si>
  <si>
    <t>McEntyre</t>
  </si>
  <si>
    <t>Hatcher</t>
  </si>
  <si>
    <t>Tyagi</t>
  </si>
  <si>
    <t>Suresh</t>
  </si>
  <si>
    <t>McEnroe</t>
  </si>
  <si>
    <t>O'Toole</t>
  </si>
  <si>
    <t>Partlow</t>
  </si>
  <si>
    <t>Bryan</t>
  </si>
  <si>
    <t>Robinson</t>
  </si>
  <si>
    <t>Engler</t>
  </si>
  <si>
    <t>Stephen</t>
  </si>
  <si>
    <t>Hogate</t>
  </si>
  <si>
    <t>J. Richard</t>
  </si>
  <si>
    <t>Fenwick</t>
  </si>
  <si>
    <t>Herbert</t>
  </si>
  <si>
    <t>Jackson</t>
  </si>
  <si>
    <t>Craig</t>
  </si>
  <si>
    <t>McLeod</t>
  </si>
  <si>
    <t>Jeanne</t>
  </si>
  <si>
    <t>Mullins</t>
  </si>
  <si>
    <t>Gary</t>
  </si>
  <si>
    <t>Ganibi</t>
  </si>
  <si>
    <t>Pickens</t>
  </si>
  <si>
    <t>Cynthia</t>
  </si>
  <si>
    <t>Le Cates</t>
  </si>
  <si>
    <t>Lisa</t>
  </si>
  <si>
    <t>Georgious</t>
  </si>
  <si>
    <t>O. Stella</t>
  </si>
  <si>
    <t>Danowitz</t>
  </si>
  <si>
    <t>Busick</t>
  </si>
  <si>
    <t>Domann</t>
  </si>
  <si>
    <t>L. Cathy</t>
  </si>
  <si>
    <t>Risk</t>
  </si>
  <si>
    <t>Laurie</t>
  </si>
  <si>
    <t>Cunningham</t>
  </si>
  <si>
    <t>Ellen</t>
  </si>
  <si>
    <t>McDaniel</t>
  </si>
  <si>
    <t>Van Fossen</t>
  </si>
  <si>
    <t>Muir</t>
  </si>
  <si>
    <t>Luke</t>
  </si>
  <si>
    <t>Atkinson</t>
  </si>
  <si>
    <t>Bola</t>
  </si>
  <si>
    <t>Arianne</t>
  </si>
  <si>
    <t>Campbell</t>
  </si>
  <si>
    <t>Mitsuda</t>
  </si>
  <si>
    <t>Janis</t>
  </si>
  <si>
    <t>Saldana</t>
  </si>
  <si>
    <t>Paul</t>
  </si>
  <si>
    <t>Casillas</t>
  </si>
  <si>
    <t>Joseph</t>
  </si>
  <si>
    <t>Hernandez</t>
  </si>
  <si>
    <t>Salvador</t>
  </si>
  <si>
    <t>Susan</t>
  </si>
  <si>
    <t>LeMay</t>
  </si>
  <si>
    <t>Jesusa</t>
  </si>
  <si>
    <t>Sirena</t>
  </si>
  <si>
    <t>Jennings</t>
  </si>
  <si>
    <t>Mishia</t>
  </si>
  <si>
    <t>Bruto</t>
  </si>
  <si>
    <t>Harada-Au</t>
  </si>
  <si>
    <t>Patricia</t>
  </si>
  <si>
    <t>Randall</t>
  </si>
  <si>
    <t>Marjory</t>
  </si>
  <si>
    <t>Fiorini</t>
  </si>
  <si>
    <t>Alison</t>
  </si>
  <si>
    <t>Zeck</t>
  </si>
  <si>
    <t>Rhonda</t>
  </si>
  <si>
    <t>Blumenthal</t>
  </si>
  <si>
    <t>Michelle</t>
  </si>
  <si>
    <t>Mahakian</t>
  </si>
  <si>
    <t>Lauren</t>
  </si>
  <si>
    <t>Griffin</t>
  </si>
  <si>
    <t>Dana</t>
  </si>
  <si>
    <t>Ochwat</t>
  </si>
  <si>
    <t>Garinger</t>
  </si>
  <si>
    <t>Cetl</t>
  </si>
  <si>
    <t>Appleton</t>
  </si>
  <si>
    <t>Tammy</t>
  </si>
  <si>
    <t>Nemeth</t>
  </si>
  <si>
    <t>Kathryn</t>
  </si>
  <si>
    <t>Diaz</t>
  </si>
  <si>
    <t>Fernando</t>
  </si>
  <si>
    <t>Vos</t>
  </si>
  <si>
    <t>Damian</t>
  </si>
  <si>
    <t>Castro</t>
  </si>
  <si>
    <t>Amezcua</t>
  </si>
  <si>
    <t>Elizarraraz</t>
  </si>
  <si>
    <t>Prado</t>
  </si>
  <si>
    <t>Jorge</t>
  </si>
  <si>
    <t>Klingaman</t>
  </si>
  <si>
    <t>Lawrence</t>
  </si>
  <si>
    <t>Todd</t>
  </si>
  <si>
    <t>Julie</t>
  </si>
  <si>
    <t>Budge</t>
  </si>
  <si>
    <t>Nicolas</t>
  </si>
  <si>
    <t>Dominic</t>
  </si>
  <si>
    <t>Rudolph</t>
  </si>
  <si>
    <t>Julio</t>
  </si>
  <si>
    <t>Davis</t>
  </si>
  <si>
    <t>Gail</t>
  </si>
  <si>
    <t>Flowers</t>
  </si>
  <si>
    <t>Kelly</t>
  </si>
  <si>
    <t>Craft</t>
  </si>
  <si>
    <t>Carol</t>
  </si>
  <si>
    <t>Simoneau</t>
  </si>
  <si>
    <t>Yvette</t>
  </si>
  <si>
    <t>Furman</t>
  </si>
  <si>
    <t>Theresa</t>
  </si>
  <si>
    <t>Leavitt</t>
  </si>
  <si>
    <t>Alexander</t>
  </si>
  <si>
    <t>Moreno</t>
  </si>
  <si>
    <t>Austreberto</t>
  </si>
  <si>
    <t>Talley</t>
  </si>
  <si>
    <t>Andrea</t>
  </si>
  <si>
    <t>Booras</t>
  </si>
  <si>
    <t>Minerva</t>
  </si>
  <si>
    <t>Sumi</t>
  </si>
  <si>
    <t>Murphy</t>
  </si>
  <si>
    <t>Arthur</t>
  </si>
  <si>
    <t>Morton</t>
  </si>
  <si>
    <t>Timothy</t>
  </si>
  <si>
    <t>Black</t>
  </si>
  <si>
    <t>Gabig</t>
  </si>
  <si>
    <t>Ashling</t>
  </si>
  <si>
    <t>Auten</t>
  </si>
  <si>
    <t>Ley</t>
  </si>
  <si>
    <t>Chris</t>
  </si>
  <si>
    <t>Barahona</t>
  </si>
  <si>
    <t>Pedro</t>
  </si>
  <si>
    <t>Ward</t>
  </si>
  <si>
    <t>Haro</t>
  </si>
  <si>
    <t>Santos</t>
  </si>
  <si>
    <t>Ramos</t>
  </si>
  <si>
    <t>Vina</t>
  </si>
  <si>
    <t>White</t>
  </si>
  <si>
    <t>Cheryl</t>
  </si>
  <si>
    <t>Carter</t>
  </si>
  <si>
    <t>Kimberlee</t>
  </si>
  <si>
    <t>Mary</t>
  </si>
  <si>
    <t>Payne</t>
  </si>
  <si>
    <t>Neal</t>
  </si>
  <si>
    <t>Cerritos</t>
  </si>
  <si>
    <t>Maria</t>
  </si>
  <si>
    <t>Bobbett</t>
  </si>
  <si>
    <t>Jesse</t>
  </si>
  <si>
    <t>Ramsey-Tabor</t>
  </si>
  <si>
    <t>Norma</t>
  </si>
  <si>
    <t>Rapoza</t>
  </si>
  <si>
    <t>De Cicco</t>
  </si>
  <si>
    <t>Yonamine</t>
  </si>
  <si>
    <t>Nubia</t>
  </si>
  <si>
    <t>Donnella</t>
  </si>
  <si>
    <t>Potulicki</t>
  </si>
  <si>
    <t>Ramirez</t>
  </si>
  <si>
    <t>Judith</t>
  </si>
  <si>
    <t>Sarrafieh</t>
  </si>
  <si>
    <t>Nahid</t>
  </si>
  <si>
    <t>Li</t>
  </si>
  <si>
    <t>Elsie</t>
  </si>
  <si>
    <t>Becerra</t>
  </si>
  <si>
    <t>Mc Andrews</t>
  </si>
  <si>
    <t>Tracy</t>
  </si>
  <si>
    <t>Rohrkemper</t>
  </si>
  <si>
    <t>Geraldine</t>
  </si>
  <si>
    <t>Shilling</t>
  </si>
  <si>
    <t>Mona</t>
  </si>
  <si>
    <t>Guerrero</t>
  </si>
  <si>
    <t>Ariel</t>
  </si>
  <si>
    <t>Whiteside</t>
  </si>
  <si>
    <t>Saowaluck</t>
  </si>
  <si>
    <t>Flanders</t>
  </si>
  <si>
    <t>Darcie</t>
  </si>
  <si>
    <t>Templin</t>
  </si>
  <si>
    <t>Roslyn</t>
  </si>
  <si>
    <t>Hendrix</t>
  </si>
  <si>
    <t>Beck</t>
  </si>
  <si>
    <t>Luna</t>
  </si>
  <si>
    <t>Sandra</t>
  </si>
  <si>
    <t>Frank</t>
  </si>
  <si>
    <t>Osborne</t>
  </si>
  <si>
    <t>Liana</t>
  </si>
  <si>
    <t>Wesson</t>
  </si>
  <si>
    <t>Venus</t>
  </si>
  <si>
    <t>Walker-Stringer</t>
  </si>
  <si>
    <t>Ivy</t>
  </si>
  <si>
    <t>Olmedo</t>
  </si>
  <si>
    <t>Javier</t>
  </si>
  <si>
    <t>Buckner</t>
  </si>
  <si>
    <t>Earthell</t>
  </si>
  <si>
    <t>Pedroza</t>
  </si>
  <si>
    <t>Jesus</t>
  </si>
  <si>
    <t>Lorraine</t>
  </si>
  <si>
    <t>Anthony</t>
  </si>
  <si>
    <t>Ortiz</t>
  </si>
  <si>
    <t>Olivia</t>
  </si>
  <si>
    <t>Haywood</t>
  </si>
  <si>
    <t>Franklin</t>
  </si>
  <si>
    <t>Nunez</t>
  </si>
  <si>
    <t>Sergio</t>
  </si>
  <si>
    <t>Gomez</t>
  </si>
  <si>
    <t>Lennis</t>
  </si>
  <si>
    <t>Day</t>
  </si>
  <si>
    <t>Jackie</t>
  </si>
  <si>
    <t>Kozykoski</t>
  </si>
  <si>
    <t>West</t>
  </si>
  <si>
    <t>Zambrano</t>
  </si>
  <si>
    <t>Jose</t>
  </si>
  <si>
    <t>Meyers</t>
  </si>
  <si>
    <t>Ian</t>
  </si>
  <si>
    <t>O'Brien</t>
  </si>
  <si>
    <t>Janice</t>
  </si>
  <si>
    <t>Patton</t>
  </si>
  <si>
    <t>Russel</t>
  </si>
  <si>
    <t>Jenkins</t>
  </si>
  <si>
    <t>Rojas</t>
  </si>
  <si>
    <t>Naomi</t>
  </si>
  <si>
    <t>Escobar</t>
  </si>
  <si>
    <t>Kristi</t>
  </si>
  <si>
    <t>Cotton</t>
  </si>
  <si>
    <t>Kervick</t>
  </si>
  <si>
    <t>Rebecca</t>
  </si>
  <si>
    <t>Darringer</t>
  </si>
  <si>
    <t>Sabala</t>
  </si>
  <si>
    <t>Soto</t>
  </si>
  <si>
    <t>Severin</t>
  </si>
  <si>
    <t>Heather</t>
  </si>
  <si>
    <t>Zivalic</t>
  </si>
  <si>
    <t>Travis</t>
  </si>
  <si>
    <t>Fair</t>
  </si>
  <si>
    <t>LaTonya</t>
  </si>
  <si>
    <t xml:space="preserve">Calvin </t>
  </si>
  <si>
    <t>David Cummings</t>
  </si>
  <si>
    <t>Max Phipps</t>
  </si>
  <si>
    <t>Kevin Smith</t>
  </si>
  <si>
    <t>Kevin Rehm</t>
  </si>
  <si>
    <t>Mark Schrantz</t>
  </si>
  <si>
    <t>Eric Moore</t>
  </si>
  <si>
    <t>Breck Slover</t>
  </si>
  <si>
    <t>John Wayt</t>
  </si>
  <si>
    <t>Mitchell Tavera</t>
  </si>
  <si>
    <t>John Bibee</t>
  </si>
  <si>
    <t>Harold Nixt</t>
  </si>
  <si>
    <t>Robert Turnbull</t>
  </si>
  <si>
    <t>Mark Simpson</t>
  </si>
  <si>
    <t>Mark Early</t>
  </si>
  <si>
    <t>Mark Harrison</t>
  </si>
  <si>
    <t>Brian Evanski</t>
  </si>
  <si>
    <t>Carlos Mendoza</t>
  </si>
  <si>
    <t>Samuel Tarango</t>
  </si>
  <si>
    <t>Raymond Garcia</t>
  </si>
  <si>
    <t>David O'Leary</t>
  </si>
  <si>
    <t>Walter Krumbach</t>
  </si>
  <si>
    <t>Richard Guyer</t>
  </si>
  <si>
    <t>Joe Williams</t>
  </si>
  <si>
    <t>Robert Flickinger</t>
  </si>
  <si>
    <t>Robert Sonek</t>
  </si>
  <si>
    <t>Rudy Kerkhof</t>
  </si>
  <si>
    <t>William Crowe</t>
  </si>
  <si>
    <t>Christopher Thomason</t>
  </si>
  <si>
    <t>Tony DeLa Rambelje</t>
  </si>
  <si>
    <t>John Petralia</t>
  </si>
  <si>
    <t>Mark Lees</t>
  </si>
  <si>
    <t>Carson James</t>
  </si>
  <si>
    <t>Scott Doukakis</t>
  </si>
  <si>
    <t>John Gritzmacher</t>
  </si>
  <si>
    <t>Michael Mitchell</t>
  </si>
  <si>
    <t>Elizabeth Gray</t>
  </si>
  <si>
    <t>Robert Hyland</t>
  </si>
  <si>
    <t>Kevin Heronema</t>
  </si>
  <si>
    <t>Rex Fowler</t>
  </si>
  <si>
    <t>Richard Towne</t>
  </si>
  <si>
    <t>Debra Brighton</t>
  </si>
  <si>
    <t>Charles Carson</t>
  </si>
  <si>
    <t>Calvin  Smith</t>
  </si>
  <si>
    <t>Deborah Cullen</t>
  </si>
  <si>
    <t>Gregory Carpenter</t>
  </si>
  <si>
    <t>Roger Stephenson</t>
  </si>
  <si>
    <t>Michael Archambault</t>
  </si>
  <si>
    <t>Scott Martinez</t>
  </si>
  <si>
    <t>Jaime Bermudez</t>
  </si>
  <si>
    <t>Steven Stack</t>
  </si>
  <si>
    <t>James Carver</t>
  </si>
  <si>
    <t>Daren Macdonald</t>
  </si>
  <si>
    <t>Michael Gill</t>
  </si>
  <si>
    <t>Dean Howard</t>
  </si>
  <si>
    <t>James Tulette</t>
  </si>
  <si>
    <t>Andrew Powell</t>
  </si>
  <si>
    <t>Daniel Kim</t>
  </si>
  <si>
    <t>Robert Cummings</t>
  </si>
  <si>
    <t>Deana Johnson</t>
  </si>
  <si>
    <t>Thomas Jones</t>
  </si>
  <si>
    <t>Glenn Delmendo</t>
  </si>
  <si>
    <t>Brian Santagata</t>
  </si>
  <si>
    <t>Antonio Del Castillo</t>
  </si>
  <si>
    <t>Marco Lemus</t>
  </si>
  <si>
    <t>Donald Dennis</t>
  </si>
  <si>
    <t>Daniel Garcia</t>
  </si>
  <si>
    <t>Christian Cameron</t>
  </si>
  <si>
    <t>Ryan Allee</t>
  </si>
  <si>
    <t>Kenneth Schultz</t>
  </si>
  <si>
    <t>Kimberly Christensen</t>
  </si>
  <si>
    <t>Artie Butler</t>
  </si>
  <si>
    <t>Janet Zimmer</t>
  </si>
  <si>
    <t>Aaron Plugge</t>
  </si>
  <si>
    <t>Armando Rodriguez</t>
  </si>
  <si>
    <t>Scott O'Connor</t>
  </si>
  <si>
    <t>Vincent Martinez</t>
  </si>
  <si>
    <t>Jeffrey Leyman</t>
  </si>
  <si>
    <t>Shawn Bonfield</t>
  </si>
  <si>
    <t>James Stephens</t>
  </si>
  <si>
    <t>Curt Crowson</t>
  </si>
  <si>
    <t>Adam Kruse</t>
  </si>
  <si>
    <t>Norman Thorn</t>
  </si>
  <si>
    <t>Matthew Kranz</t>
  </si>
  <si>
    <t>Sam Lee</t>
  </si>
  <si>
    <t>Edward Villarreal</t>
  </si>
  <si>
    <t>Nathan McIlroy</t>
  </si>
  <si>
    <t>Geoffrey Gerny</t>
  </si>
  <si>
    <t>Ken Cheng</t>
  </si>
  <si>
    <t>William Wise</t>
  </si>
  <si>
    <t>Christine Vukelich-Port</t>
  </si>
  <si>
    <t>Aaron Corkins</t>
  </si>
  <si>
    <t>Christopher Amorino</t>
  </si>
  <si>
    <t>Angelina Garcia</t>
  </si>
  <si>
    <t>Mitchell Emerson</t>
  </si>
  <si>
    <t>Phillip Stolnack</t>
  </si>
  <si>
    <t>Cory Spencer</t>
  </si>
  <si>
    <t>Ryan Gilbert</t>
  </si>
  <si>
    <t>Vivonnette Jones</t>
  </si>
  <si>
    <t>Steven Jones</t>
  </si>
  <si>
    <t>Martha Dijkstra</t>
  </si>
  <si>
    <t>Hugo Perez</t>
  </si>
  <si>
    <t>Patrick Goodreau</t>
  </si>
  <si>
    <t>Geoffrey Mackprang</t>
  </si>
  <si>
    <t>Mark Trujillo</t>
  </si>
  <si>
    <t>Laurence Alkire</t>
  </si>
  <si>
    <t>Jennifer Malone</t>
  </si>
  <si>
    <t>David Gray</t>
  </si>
  <si>
    <t>Clayton Holt</t>
  </si>
  <si>
    <t>Nelson Leslie</t>
  </si>
  <si>
    <t>Steven Paulsen</t>
  </si>
  <si>
    <t>Ronald Fajardo</t>
  </si>
  <si>
    <t>Maryam Jonas</t>
  </si>
  <si>
    <t>Yvonne Redford</t>
  </si>
  <si>
    <t>Jamie Taylor</t>
  </si>
  <si>
    <t>Evan Siefke</t>
  </si>
  <si>
    <t>Dina Carr</t>
  </si>
  <si>
    <t>Darrell Lewis</t>
  </si>
  <si>
    <t>Jennifer Norwood</t>
  </si>
  <si>
    <t>Jeffrey Humphrey</t>
  </si>
  <si>
    <t>Martin Whitehead</t>
  </si>
  <si>
    <t>Levi Larkin</t>
  </si>
  <si>
    <t>Steven Leigh</t>
  </si>
  <si>
    <t>Kevin Carpenter</t>
  </si>
  <si>
    <t>Apostolos Samaras</t>
  </si>
  <si>
    <t>Jill Smith</t>
  </si>
  <si>
    <t>Brent Beardmore</t>
  </si>
  <si>
    <t>Andrew McEntyre</t>
  </si>
  <si>
    <t>William Hatcher</t>
  </si>
  <si>
    <t>Suresh Tyagi</t>
  </si>
  <si>
    <t>Andrew McEnroe</t>
  </si>
  <si>
    <t>Daniel O'Toole</t>
  </si>
  <si>
    <t>Bryan Partlow</t>
  </si>
  <si>
    <t>Jeffrey Robinson</t>
  </si>
  <si>
    <t>Daniel Engler</t>
  </si>
  <si>
    <t>Stephen Robinson</t>
  </si>
  <si>
    <t>J. Richard Hogate</t>
  </si>
  <si>
    <t>Richard Fenwick</t>
  </si>
  <si>
    <t>Mark Herbert</t>
  </si>
  <si>
    <t>Craig Jackson</t>
  </si>
  <si>
    <t>Jeanne McLeod</t>
  </si>
  <si>
    <t>Gary Mullins</t>
  </si>
  <si>
    <t>Gary Ganibi</t>
  </si>
  <si>
    <t>Cynthia Pickens</t>
  </si>
  <si>
    <t>Lisa Le Cates</t>
  </si>
  <si>
    <t>O. Stella Georgious</t>
  </si>
  <si>
    <t>Ryan Danowitz</t>
  </si>
  <si>
    <t>Gilbert Busick</t>
  </si>
  <si>
    <t>L. Cathy Domann</t>
  </si>
  <si>
    <t>Laurie Risk</t>
  </si>
  <si>
    <t>Ellen Cunningham</t>
  </si>
  <si>
    <t>Michael McDaniel</t>
  </si>
  <si>
    <t>Jeffrey Van Fossen</t>
  </si>
  <si>
    <t>Luke Muir</t>
  </si>
  <si>
    <t>Eric Atkinson</t>
  </si>
  <si>
    <t>Arianne Bola</t>
  </si>
  <si>
    <t>Ronald Campbell</t>
  </si>
  <si>
    <t>Janis Mitsuda</t>
  </si>
  <si>
    <t>Paul Saldana</t>
  </si>
  <si>
    <t>Joseph Casillas</t>
  </si>
  <si>
    <t>Salvador Hernandez</t>
  </si>
  <si>
    <t>Susan McIlroy</t>
  </si>
  <si>
    <t>Jesusa LeMay</t>
  </si>
  <si>
    <t>Sirena Smith</t>
  </si>
  <si>
    <t>Mishia Jennings</t>
  </si>
  <si>
    <t>Lisa Bruto</t>
  </si>
  <si>
    <t>Patricia Harada-Au</t>
  </si>
  <si>
    <t>Marjory Randall</t>
  </si>
  <si>
    <t>Alison Fiorini</t>
  </si>
  <si>
    <t>Steven Trujillo</t>
  </si>
  <si>
    <t>Rhonda Zeck</t>
  </si>
  <si>
    <t>Thomas Gray</t>
  </si>
  <si>
    <t>Michelle Blumenthal</t>
  </si>
  <si>
    <t>Lauren Mahakian</t>
  </si>
  <si>
    <t>Ronald Griffin</t>
  </si>
  <si>
    <t>Dana Macdonald</t>
  </si>
  <si>
    <t>Gary Ochwat</t>
  </si>
  <si>
    <t>James Garinger</t>
  </si>
  <si>
    <t>Robert Cetl</t>
  </si>
  <si>
    <t>Tammy Appleton</t>
  </si>
  <si>
    <t>Kathryn Nemeth</t>
  </si>
  <si>
    <t>Fernando Diaz</t>
  </si>
  <si>
    <t>William Mendoza</t>
  </si>
  <si>
    <t>Damian Vos</t>
  </si>
  <si>
    <t>Lisa Castro</t>
  </si>
  <si>
    <t>Jaime Amezcua</t>
  </si>
  <si>
    <t>David Elizarraraz</t>
  </si>
  <si>
    <t>Jorge Prado</t>
  </si>
  <si>
    <t>Lawrence Klingaman</t>
  </si>
  <si>
    <t>Julie Todd</t>
  </si>
  <si>
    <t>Nicolas Budge</t>
  </si>
  <si>
    <t>Dominic Trujillo</t>
  </si>
  <si>
    <t>Jeffrey Rudolph</t>
  </si>
  <si>
    <t>Julio Martinez</t>
  </si>
  <si>
    <t>Gail Davis</t>
  </si>
  <si>
    <t>Kelly Flowers</t>
  </si>
  <si>
    <t>Carol Craft</t>
  </si>
  <si>
    <t>Yvette Simoneau</t>
  </si>
  <si>
    <t>Theresa Furman</t>
  </si>
  <si>
    <t>Alexander Leavitt</t>
  </si>
  <si>
    <t>Austreberto Moreno</t>
  </si>
  <si>
    <t>Andrea Talley</t>
  </si>
  <si>
    <t>Gregory Booras</t>
  </si>
  <si>
    <t>Minerva Hernandez</t>
  </si>
  <si>
    <t>Dean Sumi</t>
  </si>
  <si>
    <t>Arthur Murphy</t>
  </si>
  <si>
    <t>Timothy Morton</t>
  </si>
  <si>
    <t>Scott Black</t>
  </si>
  <si>
    <t>Ashling Gabig</t>
  </si>
  <si>
    <t>Donald Auten</t>
  </si>
  <si>
    <t>Chris Ley</t>
  </si>
  <si>
    <t>Pedro Barahona</t>
  </si>
  <si>
    <t>Michael Ward</t>
  </si>
  <si>
    <t>Santos Haro</t>
  </si>
  <si>
    <t>Vina Ramos</t>
  </si>
  <si>
    <t>Cheryl White</t>
  </si>
  <si>
    <t>Kimberlee Carter</t>
  </si>
  <si>
    <t>Mary Lewis</t>
  </si>
  <si>
    <t>Neal Payne</t>
  </si>
  <si>
    <t>Maria Cerritos</t>
  </si>
  <si>
    <t>Jesse Bobbett</t>
  </si>
  <si>
    <t>Norma Ramsey-Tabor</t>
  </si>
  <si>
    <t>William Rapoza</t>
  </si>
  <si>
    <t>Laurie De Cicco</t>
  </si>
  <si>
    <t>Susan Yonamine</t>
  </si>
  <si>
    <t>Donnella Nubia</t>
  </si>
  <si>
    <t>Eric Potulicki</t>
  </si>
  <si>
    <t>Judith Ramirez</t>
  </si>
  <si>
    <t>Nahid Sarrafieh</t>
  </si>
  <si>
    <t>Elsie Li</t>
  </si>
  <si>
    <t>Marco Becerra</t>
  </si>
  <si>
    <t>Tracy Mc Andrews</t>
  </si>
  <si>
    <t>Geraldine Rohrkemper</t>
  </si>
  <si>
    <t>Mona Shilling</t>
  </si>
  <si>
    <t>Ariel Guerrero</t>
  </si>
  <si>
    <t>Saowaluck Whiteside</t>
  </si>
  <si>
    <t>Darcie Flanders</t>
  </si>
  <si>
    <t>Roslyn Templin</t>
  </si>
  <si>
    <t>David Hendrix</t>
  </si>
  <si>
    <t>William Beck</t>
  </si>
  <si>
    <t>Sandra Luna</t>
  </si>
  <si>
    <t>Robert Frank</t>
  </si>
  <si>
    <t>Liana Osborne</t>
  </si>
  <si>
    <t>Venus Wesson</t>
  </si>
  <si>
    <t>Ivy Walker-Stringer</t>
  </si>
  <si>
    <t>Javier Olmedo</t>
  </si>
  <si>
    <t>Earthell Buckner</t>
  </si>
  <si>
    <t>Jesus Pedroza</t>
  </si>
  <si>
    <t>Lorraine Ward</t>
  </si>
  <si>
    <t>Anthony Hernandez</t>
  </si>
  <si>
    <t>Olivia Ortiz</t>
  </si>
  <si>
    <t>Franklin Haywood</t>
  </si>
  <si>
    <t>Sergio Nunez</t>
  </si>
  <si>
    <t>Lennis Gomez</t>
  </si>
  <si>
    <t>Jackie Day</t>
  </si>
  <si>
    <t>Elizabeth Kozykoski</t>
  </si>
  <si>
    <t>Evan West</t>
  </si>
  <si>
    <t>Jose Zambrano</t>
  </si>
  <si>
    <t>Ian Meyers</t>
  </si>
  <si>
    <t>Janice O'Brien</t>
  </si>
  <si>
    <t>Russel Patton</t>
  </si>
  <si>
    <t>Christopher Jenkins</t>
  </si>
  <si>
    <t>Naomi Rojas</t>
  </si>
  <si>
    <t>Kristi Escobar</t>
  </si>
  <si>
    <t>Kervick Cotton</t>
  </si>
  <si>
    <t>Rebecca Sumi</t>
  </si>
  <si>
    <t>Joseph Cameron</t>
  </si>
  <si>
    <t>Jeffrey Darringer</t>
  </si>
  <si>
    <t>Richard Sabala</t>
  </si>
  <si>
    <t>Jose Soto</t>
  </si>
  <si>
    <t>Heather Severin</t>
  </si>
  <si>
    <t>Travis Zivalic</t>
  </si>
  <si>
    <t>LaTonya Fair</t>
  </si>
  <si>
    <t>Last Initial</t>
  </si>
  <si>
    <t>McShane</t>
  </si>
  <si>
    <t>McShane, Kenneth</t>
  </si>
  <si>
    <t>Kenneth McShane</t>
  </si>
  <si>
    <t>C.</t>
  </si>
  <si>
    <t>P.</t>
  </si>
  <si>
    <t>S.</t>
  </si>
  <si>
    <t>R.</t>
  </si>
  <si>
    <t>M.</t>
  </si>
  <si>
    <t>W.</t>
  </si>
  <si>
    <t>T.</t>
  </si>
  <si>
    <t>B.</t>
  </si>
  <si>
    <t>N.</t>
  </si>
  <si>
    <t>E.</t>
  </si>
  <si>
    <t>H.</t>
  </si>
  <si>
    <t>G.</t>
  </si>
  <si>
    <t>O.</t>
  </si>
  <si>
    <t>K.</t>
  </si>
  <si>
    <t>F.</t>
  </si>
  <si>
    <t>D.</t>
  </si>
  <si>
    <t>L.</t>
  </si>
  <si>
    <t>J.</t>
  </si>
  <si>
    <t>A.</t>
  </si>
  <si>
    <t>Z.</t>
  </si>
  <si>
    <t>V.</t>
  </si>
  <si>
    <t>Y.</t>
  </si>
  <si>
    <t>Police Supervising Dispatcher</t>
  </si>
  <si>
    <t>City Clerk</t>
  </si>
  <si>
    <t>Police Crime Prevention Analyst II</t>
  </si>
  <si>
    <t>Planning/Building Safety</t>
  </si>
  <si>
    <t>Recreation/Parks</t>
  </si>
  <si>
    <t>David C.</t>
  </si>
  <si>
    <t>Max P.</t>
  </si>
  <si>
    <t>Kevin S.</t>
  </si>
  <si>
    <t>Kevin R.</t>
  </si>
  <si>
    <t>Mark S.</t>
  </si>
  <si>
    <t>Eric M.</t>
  </si>
  <si>
    <t>Breck S.</t>
  </si>
  <si>
    <t>John W.</t>
  </si>
  <si>
    <t>Mitchell T.</t>
  </si>
  <si>
    <t>John B.</t>
  </si>
  <si>
    <t>Harold N.</t>
  </si>
  <si>
    <t>Robert T.</t>
  </si>
  <si>
    <t>Mark E.</t>
  </si>
  <si>
    <t>Mark H.</t>
  </si>
  <si>
    <t>Brian E.</t>
  </si>
  <si>
    <t>Carlos M.</t>
  </si>
  <si>
    <t>Samuel T.</t>
  </si>
  <si>
    <t>Raymond G.</t>
  </si>
  <si>
    <t>David O.</t>
  </si>
  <si>
    <t>Walter K.</t>
  </si>
  <si>
    <t>Richard G.</t>
  </si>
  <si>
    <t>Joe W.</t>
  </si>
  <si>
    <t>Robert F.</t>
  </si>
  <si>
    <t>Robert S.</t>
  </si>
  <si>
    <t>Rudy K.</t>
  </si>
  <si>
    <t>William C.</t>
  </si>
  <si>
    <t>Christopher T.</t>
  </si>
  <si>
    <t>Tony D.</t>
  </si>
  <si>
    <t>John P.</t>
  </si>
  <si>
    <t>Mark L.</t>
  </si>
  <si>
    <t>Carson J.</t>
  </si>
  <si>
    <t>Scott D.</t>
  </si>
  <si>
    <t>John G.</t>
  </si>
  <si>
    <t>Michael M.</t>
  </si>
  <si>
    <t>Elizabeth G.</t>
  </si>
  <si>
    <t>Robert H.</t>
  </si>
  <si>
    <t>Kevin H.</t>
  </si>
  <si>
    <t>Rex F.</t>
  </si>
  <si>
    <t>Richard T.</t>
  </si>
  <si>
    <t>Debra B.</t>
  </si>
  <si>
    <t>Charles C.</t>
  </si>
  <si>
    <t>Calvin  S.</t>
  </si>
  <si>
    <t>Deborah C.</t>
  </si>
  <si>
    <t>Gregory C.</t>
  </si>
  <si>
    <t>Roger S.</t>
  </si>
  <si>
    <t>Michael A.</t>
  </si>
  <si>
    <t>Scott M.</t>
  </si>
  <si>
    <t>Jaime B.</t>
  </si>
  <si>
    <t>Steven S.</t>
  </si>
  <si>
    <t>James C.</t>
  </si>
  <si>
    <t>Daren M.</t>
  </si>
  <si>
    <t>Michael G.</t>
  </si>
  <si>
    <t>Dean H.</t>
  </si>
  <si>
    <t>James T.</t>
  </si>
  <si>
    <t>Andrew P.</t>
  </si>
  <si>
    <t>Daniel K.</t>
  </si>
  <si>
    <t>Robert C.</t>
  </si>
  <si>
    <t>Deana J.</t>
  </si>
  <si>
    <t>Thomas J.</t>
  </si>
  <si>
    <t>Glenn D.</t>
  </si>
  <si>
    <t>Brian S.</t>
  </si>
  <si>
    <t>Antonio D.</t>
  </si>
  <si>
    <t>Marco L.</t>
  </si>
  <si>
    <t>Donald D.</t>
  </si>
  <si>
    <t>Daniel G.</t>
  </si>
  <si>
    <t>Christian C.</t>
  </si>
  <si>
    <t>Ryan A.</t>
  </si>
  <si>
    <t>Kenneth S.</t>
  </si>
  <si>
    <t>Kimberly C.</t>
  </si>
  <si>
    <t>Artie B.</t>
  </si>
  <si>
    <t>Janet Z.</t>
  </si>
  <si>
    <t>Aaron P.</t>
  </si>
  <si>
    <t>Armando R.</t>
  </si>
  <si>
    <t>Scott O.</t>
  </si>
  <si>
    <t>Vincent M.</t>
  </si>
  <si>
    <t>Jeffrey L.</t>
  </si>
  <si>
    <t>Shawn B.</t>
  </si>
  <si>
    <t>James S.</t>
  </si>
  <si>
    <t>Curt C.</t>
  </si>
  <si>
    <t>Adam K.</t>
  </si>
  <si>
    <t>Norman T.</t>
  </si>
  <si>
    <t>Matthew K.</t>
  </si>
  <si>
    <t>Sam L.</t>
  </si>
  <si>
    <t>Edward V.</t>
  </si>
  <si>
    <t>Nathan M.</t>
  </si>
  <si>
    <t>Geoffrey G.</t>
  </si>
  <si>
    <t>Ken C.</t>
  </si>
  <si>
    <t>William W.</t>
  </si>
  <si>
    <t>Christine V.</t>
  </si>
  <si>
    <t>Aaron C.</t>
  </si>
  <si>
    <t>Christopher A.</t>
  </si>
  <si>
    <t>Angelina G.</t>
  </si>
  <si>
    <t>Mitchell E.</t>
  </si>
  <si>
    <t>Phillip S.</t>
  </si>
  <si>
    <t>Cory S.</t>
  </si>
  <si>
    <t>Ryan G.</t>
  </si>
  <si>
    <t>Kenneth M.</t>
  </si>
  <si>
    <t>Vivonnette J.</t>
  </si>
  <si>
    <t>Steven J.</t>
  </si>
  <si>
    <t>Martha D.</t>
  </si>
  <si>
    <t>Hugo P.</t>
  </si>
  <si>
    <t>Patrick G.</t>
  </si>
  <si>
    <t>Geoffrey M.</t>
  </si>
  <si>
    <t>Mark T.</t>
  </si>
  <si>
    <t>Laurence A.</t>
  </si>
  <si>
    <t>Jennifer M.</t>
  </si>
  <si>
    <t>David G.</t>
  </si>
  <si>
    <t>Clayton H.</t>
  </si>
  <si>
    <t>Nelson L.</t>
  </si>
  <si>
    <t>Steven P.</t>
  </si>
  <si>
    <t>Ronald F.</t>
  </si>
  <si>
    <t>Maryam J.</t>
  </si>
  <si>
    <t>Yvonne R.</t>
  </si>
  <si>
    <t>Jamie T.</t>
  </si>
  <si>
    <t>Evan S.</t>
  </si>
  <si>
    <t>Dina C.</t>
  </si>
  <si>
    <t>Darrell L.</t>
  </si>
  <si>
    <t>Jennifer N.</t>
  </si>
  <si>
    <t>Jeffrey H.</t>
  </si>
  <si>
    <t>Martin W.</t>
  </si>
  <si>
    <t>Levi L.</t>
  </si>
  <si>
    <t>Steven L.</t>
  </si>
  <si>
    <t>Kevin C.</t>
  </si>
  <si>
    <t>Apostolos S.</t>
  </si>
  <si>
    <t>Jill S.</t>
  </si>
  <si>
    <t>Brent B.</t>
  </si>
  <si>
    <t>Andrew M.</t>
  </si>
  <si>
    <t>William H.</t>
  </si>
  <si>
    <t>Suresh T.</t>
  </si>
  <si>
    <t>Daniel O.</t>
  </si>
  <si>
    <t>Bryan P.</t>
  </si>
  <si>
    <t>Jeffrey R.</t>
  </si>
  <si>
    <t>Daniel E.</t>
  </si>
  <si>
    <t>Stephen R.</t>
  </si>
  <si>
    <t>J. Richard H.</t>
  </si>
  <si>
    <t>Richard F.</t>
  </si>
  <si>
    <t>Craig J.</t>
  </si>
  <si>
    <t>Jeanne M.</t>
  </si>
  <si>
    <t>Gary M.</t>
  </si>
  <si>
    <t>Gary G.</t>
  </si>
  <si>
    <t>Cynthia P.</t>
  </si>
  <si>
    <t>Lisa L.</t>
  </si>
  <si>
    <t>O. Stella G.</t>
  </si>
  <si>
    <t>Ryan D.</t>
  </si>
  <si>
    <t>Gilbert B.</t>
  </si>
  <si>
    <t>L. Cathy D.</t>
  </si>
  <si>
    <t>Laurie R.</t>
  </si>
  <si>
    <t>Ellen C.</t>
  </si>
  <si>
    <t>Jeffrey V.</t>
  </si>
  <si>
    <t>Luke M.</t>
  </si>
  <si>
    <t>Eric A.</t>
  </si>
  <si>
    <t>Arianne B.</t>
  </si>
  <si>
    <t>Ronald C.</t>
  </si>
  <si>
    <t>Janis M.</t>
  </si>
  <si>
    <t>Paul S.</t>
  </si>
  <si>
    <t>Joseph C.</t>
  </si>
  <si>
    <t>Salvador H.</t>
  </si>
  <si>
    <t>Susan M.</t>
  </si>
  <si>
    <t>Jesusa L.</t>
  </si>
  <si>
    <t>Sirena S.</t>
  </si>
  <si>
    <t>Mishia J.</t>
  </si>
  <si>
    <t>Lisa B.</t>
  </si>
  <si>
    <t>Patricia H.</t>
  </si>
  <si>
    <t>Marjory R.</t>
  </si>
  <si>
    <t>Alison F.</t>
  </si>
  <si>
    <t>Steven T.</t>
  </si>
  <si>
    <t>Rhonda Z.</t>
  </si>
  <si>
    <t>Thomas G.</t>
  </si>
  <si>
    <t>Michelle B.</t>
  </si>
  <si>
    <t>Lauren M.</t>
  </si>
  <si>
    <t>Ronald G.</t>
  </si>
  <si>
    <t>Dana M.</t>
  </si>
  <si>
    <t>Gary O.</t>
  </si>
  <si>
    <t>James G.</t>
  </si>
  <si>
    <t>Tammy A.</t>
  </si>
  <si>
    <t>Kathryn N.</t>
  </si>
  <si>
    <t>Fernando D.</t>
  </si>
  <si>
    <t>William M.</t>
  </si>
  <si>
    <t>Damian V.</t>
  </si>
  <si>
    <t>Lisa C.</t>
  </si>
  <si>
    <t>Jaime A.</t>
  </si>
  <si>
    <t>David E.</t>
  </si>
  <si>
    <t>Jorge P.</t>
  </si>
  <si>
    <t>Lawrence K.</t>
  </si>
  <si>
    <t>Julie T.</t>
  </si>
  <si>
    <t>Nicolas B.</t>
  </si>
  <si>
    <t>Dominic T.</t>
  </si>
  <si>
    <t>Julio M.</t>
  </si>
  <si>
    <t>Gail D.</t>
  </si>
  <si>
    <t>Kelly F.</t>
  </si>
  <si>
    <t>Carol C.</t>
  </si>
  <si>
    <t>Yvette S.</t>
  </si>
  <si>
    <t>Theresa F.</t>
  </si>
  <si>
    <t>Alexander L.</t>
  </si>
  <si>
    <t>Austreberto M.</t>
  </si>
  <si>
    <t>Andrea T.</t>
  </si>
  <si>
    <t>Gregory B.</t>
  </si>
  <si>
    <t>Minerva H.</t>
  </si>
  <si>
    <t>Dean S.</t>
  </si>
  <si>
    <t>Arthur M.</t>
  </si>
  <si>
    <t>Timothy M.</t>
  </si>
  <si>
    <t>Scott B.</t>
  </si>
  <si>
    <t>Ashling G.</t>
  </si>
  <si>
    <t>Donald A.</t>
  </si>
  <si>
    <t>Chris L.</t>
  </si>
  <si>
    <t>Pedro B.</t>
  </si>
  <si>
    <t>Michael W.</t>
  </si>
  <si>
    <t>Santos H.</t>
  </si>
  <si>
    <t>Vina R.</t>
  </si>
  <si>
    <t>Cheryl W.</t>
  </si>
  <si>
    <t>Kimberlee C.</t>
  </si>
  <si>
    <t>Mary L.</t>
  </si>
  <si>
    <t>Neal P.</t>
  </si>
  <si>
    <t>Maria C.</t>
  </si>
  <si>
    <t>Jesse B.</t>
  </si>
  <si>
    <t>Norma R.</t>
  </si>
  <si>
    <t>William R.</t>
  </si>
  <si>
    <t>Laurie D.</t>
  </si>
  <si>
    <t>Susan Y.</t>
  </si>
  <si>
    <t>Donnella N.</t>
  </si>
  <si>
    <t>Eric P.</t>
  </si>
  <si>
    <t>Judith R.</t>
  </si>
  <si>
    <t>Nahid S.</t>
  </si>
  <si>
    <t>Elsie L.</t>
  </si>
  <si>
    <t>Marco B.</t>
  </si>
  <si>
    <t>Tracy M.</t>
  </si>
  <si>
    <t>Geraldine R.</t>
  </si>
  <si>
    <t>Mona S.</t>
  </si>
  <si>
    <t>Ariel G.</t>
  </si>
  <si>
    <t>Saowaluck W.</t>
  </si>
  <si>
    <t>Darcie F.</t>
  </si>
  <si>
    <t>Roslyn T.</t>
  </si>
  <si>
    <t>David H.</t>
  </si>
  <si>
    <t>William B.</t>
  </si>
  <si>
    <t>Sandra L.</t>
  </si>
  <si>
    <t>Liana O.</t>
  </si>
  <si>
    <t>Venus W.</t>
  </si>
  <si>
    <t>Ivy W.</t>
  </si>
  <si>
    <t>Javier O.</t>
  </si>
  <si>
    <t>Earthell B.</t>
  </si>
  <si>
    <t>Jesus P.</t>
  </si>
  <si>
    <t>Lorraine W.</t>
  </si>
  <si>
    <t>Anthony H.</t>
  </si>
  <si>
    <t>Olivia O.</t>
  </si>
  <si>
    <t>Franklin H.</t>
  </si>
  <si>
    <t>Sergio N.</t>
  </si>
  <si>
    <t>Lennis G.</t>
  </si>
  <si>
    <t>Jackie D.</t>
  </si>
  <si>
    <t>Elizabeth K.</t>
  </si>
  <si>
    <t>Evan W.</t>
  </si>
  <si>
    <t>Jose Z.</t>
  </si>
  <si>
    <t>Ian M.</t>
  </si>
  <si>
    <t>Janice O.</t>
  </si>
  <si>
    <t>Russel P.</t>
  </si>
  <si>
    <t>Christopher J.</t>
  </si>
  <si>
    <t>Naomi R.</t>
  </si>
  <si>
    <t>Kristi E.</t>
  </si>
  <si>
    <t>Kervick C.</t>
  </si>
  <si>
    <t>Rebecca S.</t>
  </si>
  <si>
    <t>Jeffrey D.</t>
  </si>
  <si>
    <t>Richard S.</t>
  </si>
  <si>
    <t>Jose S.</t>
  </si>
  <si>
    <t>Heather S.</t>
  </si>
  <si>
    <t>Travis Z.</t>
  </si>
  <si>
    <t>LaTonya F.</t>
  </si>
  <si>
    <t>Name</t>
  </si>
  <si>
    <t>Police Executive Assistant</t>
  </si>
  <si>
    <t>Fire Administrative Specialist</t>
  </si>
  <si>
    <t>2009 Statistics</t>
  </si>
  <si>
    <t>Actual</t>
  </si>
  <si>
    <t>$300,000 to $400,000</t>
  </si>
  <si>
    <t>$250,000 to $300,000</t>
  </si>
  <si>
    <t>$200,000 to $250,000</t>
  </si>
  <si>
    <t>$150,000 to $200,000</t>
  </si>
  <si>
    <t>$100,000 to $150,000</t>
  </si>
  <si>
    <t>$90,000 to $100,000</t>
  </si>
  <si>
    <t>$80,000 to $90,000</t>
  </si>
  <si>
    <t>$70,000 to $80,000</t>
  </si>
  <si>
    <t>$60,000 to $70,000</t>
  </si>
  <si>
    <t>&gt; $50,000</t>
  </si>
  <si>
    <t>$50,000 to $60,000</t>
  </si>
  <si>
    <t>Above $400,000</t>
  </si>
  <si>
    <t>1 - Above $400,000</t>
  </si>
  <si>
    <t>1 - $300,000 to $400,000</t>
  </si>
  <si>
    <t>8 - $250,000 to $300,000</t>
  </si>
  <si>
    <t>12 - $200,000 to $250,000</t>
  </si>
  <si>
    <t>38 - $150,000 to $200,000</t>
  </si>
  <si>
    <t>74 - $100,000 to $150,000</t>
  </si>
  <si>
    <t>15 - $90,000 to $100,000</t>
  </si>
  <si>
    <t>22 - $80,000 to $90,000</t>
  </si>
  <si>
    <t>20 - $70,000 to $80,000</t>
  </si>
  <si>
    <t>27 - $60,000 to $70,000</t>
  </si>
  <si>
    <t>21 - $50,000 to $60,000</t>
  </si>
  <si>
    <t>Below $60,000</t>
  </si>
  <si>
    <t>55 - Below $60,000</t>
  </si>
  <si>
    <t>8 (3%) - $250,000 to $300,000</t>
  </si>
  <si>
    <t>12 (4%) - $200,000 to $250,000</t>
  </si>
  <si>
    <t>20 (7%) - $70,000 to $80,000</t>
  </si>
  <si>
    <t>Hypothetical Pay Cut Savings</t>
  </si>
  <si>
    <t>Earnings Distribution of El Segundo's 273 Full-Time Employees in 2009</t>
  </si>
  <si>
    <t>El Segundo, California is a costal city just south of Los Angeles International Airport (LAX) and just north of Manhattan Beach. It has approximately 5.5 square miles of land area and 16,000 residents. The most excessive salaries are those of the firefighters union members and the police officers union members.  Copyright © 2010 by Michael D. Robbins, PublicSafetyProject.org</t>
  </si>
  <si>
    <t>1 (0.4%) - Above $400,000</t>
  </si>
  <si>
    <t>1 (0.4%) - $300,000 to $400,000</t>
  </si>
  <si>
    <t>38 (14%) - $150,000 to $200,000</t>
  </si>
  <si>
    <t>74 (27%) - $100,000 to $150,000</t>
  </si>
  <si>
    <t>15 (6%) - $90,000 to $100,000</t>
  </si>
  <si>
    <t>22 (8%) - $80,000 to $90,000</t>
  </si>
  <si>
    <t>27 (10%) - $60,000 to $70,000</t>
  </si>
  <si>
    <t>21 (8%) - $50,000 to $60,000</t>
  </si>
  <si>
    <t>34 (13%) - Below $60,000</t>
  </si>
  <si>
    <t>0.37% (1) - Above $400,000</t>
  </si>
  <si>
    <t>0.37% (1) - $300,000 to $400,000</t>
  </si>
  <si>
    <t>2.93% (8) - $250,000 to $300,000</t>
  </si>
  <si>
    <t>4.40% (12) - $200,000 to $250,000</t>
  </si>
  <si>
    <t>13.92% (38) - $150,000 to $200,000</t>
  </si>
  <si>
    <t>27.11% (74) - $100,000 to $150,000</t>
  </si>
  <si>
    <t>5.49% (15) - $90,000 to $100,000</t>
  </si>
  <si>
    <t>8.06% (22) - $80,000 to $90,000</t>
  </si>
  <si>
    <t>7.33% (20) - $70,000 to $80,000</t>
  </si>
  <si>
    <t>9.89% (27) - $60,000 to $70,000</t>
  </si>
  <si>
    <t>7.69% (21) - $50,000 to $60,000</t>
  </si>
  <si>
    <t>12.45% (34) - $0 to $60,000</t>
  </si>
  <si>
    <t>("Position or Dept" column and data added by Michael D. Robbins, PublicSafetyProject.org)</t>
  </si>
  <si>
    <t>http://database.californiapensionreform.com/database.asp?vtsearchname=&amp;vtsearchemploy=el+segundo&amp;vtquery=1&amp;vttable=calpers</t>
  </si>
  <si>
    <t>California Public Employee Retirement System (CalPERS)</t>
  </si>
  <si>
    <t>CalPERS $100,000 Pension Club database search for El Segundo on August 13, 2010</t>
  </si>
  <si>
    <t xml:space="preserve">Name  </t>
  </si>
  <si>
    <t xml:space="preserve">Monthly  </t>
  </si>
  <si>
    <t xml:space="preserve">Annual  </t>
  </si>
  <si>
    <t>Employer</t>
  </si>
  <si>
    <t>Position or Dept</t>
  </si>
  <si>
    <t xml:space="preserve">AFFINITO, ANTHONY </t>
  </si>
  <si>
    <t>EL SEGUNDO</t>
  </si>
  <si>
    <t xml:space="preserve">BARKDULL, DAVID </t>
  </si>
  <si>
    <t>Police Officer?</t>
  </si>
  <si>
    <t xml:space="preserve">BRENNER, TIMOTHY </t>
  </si>
  <si>
    <t xml:space="preserve">CHIDESTER, MICHAEL </t>
  </si>
  <si>
    <t xml:space="preserve">CHISLOCK, PAUL </t>
  </si>
  <si>
    <t xml:space="preserve">CLEARY, CRAIG </t>
  </si>
  <si>
    <t>Police Detective</t>
  </si>
  <si>
    <t xml:space="preserve">COLES, GLENN </t>
  </si>
  <si>
    <t xml:space="preserve">CUMMINGS, DAVID </t>
  </si>
  <si>
    <t>Police Chief, retired 2009</t>
  </si>
  <si>
    <t xml:space="preserve">DEVARAJ, BELLUR </t>
  </si>
  <si>
    <t>Planning Department</t>
  </si>
  <si>
    <t xml:space="preserve">GILBERT, JOHN </t>
  </si>
  <si>
    <t>Firefighter?</t>
  </si>
  <si>
    <t xml:space="preserve">GRAHAM, ALLISON </t>
  </si>
  <si>
    <t xml:space="preserve">GREEN, RONALD </t>
  </si>
  <si>
    <t xml:space="preserve">GRIMMOND, TIMOTHY </t>
  </si>
  <si>
    <t xml:space="preserve">GUTIERREZ, JOHN </t>
  </si>
  <si>
    <t xml:space="preserve">HYLAND, ROBERT </t>
  </si>
  <si>
    <t>Human Resources Director</t>
  </si>
  <si>
    <t xml:space="preserve">LAMBETH, PHILIP </t>
  </si>
  <si>
    <t xml:space="preserve">LEWIS, GEORGE </t>
  </si>
  <si>
    <t xml:space="preserve">MEEHAN, FRANK </t>
  </si>
  <si>
    <t>Acting City Manager, Police Chief</t>
  </si>
  <si>
    <t xml:space="preserve">MORRISON, JAMES </t>
  </si>
  <si>
    <t xml:space="preserve">NESSEL, LINDA </t>
  </si>
  <si>
    <t xml:space="preserve">PABST, RODNEY </t>
  </si>
  <si>
    <t xml:space="preserve">PEDEGO, CRAIG </t>
  </si>
  <si>
    <t xml:space="preserve">PHIPPS, MAX </t>
  </si>
  <si>
    <t xml:space="preserve">REHM, KEVIN </t>
  </si>
  <si>
    <t>Fire Captain, Union President, retired 2009</t>
  </si>
  <si>
    <t xml:space="preserve">SELLENS, JOHN </t>
  </si>
  <si>
    <t>Police Officer, Union President?</t>
  </si>
  <si>
    <t xml:space="preserve">SHARP, DAVID </t>
  </si>
  <si>
    <t xml:space="preserve">STRENN, MARY </t>
  </si>
  <si>
    <t>Your search returned 27 records</t>
  </si>
  <si>
    <t xml:space="preserve"> </t>
  </si>
  <si>
    <t>Records are sorted by Last Name, First Name</t>
  </si>
  <si>
    <t>Total Amount for this Employer</t>
  </si>
  <si>
    <t>$290,652.44 Monthly</t>
  </si>
  <si>
    <t>$3,487,829.28 Annually</t>
  </si>
  <si>
    <t>Full-Time Employees</t>
  </si>
  <si>
    <t>Average</t>
  </si>
  <si>
    <t>Median</t>
  </si>
  <si>
    <t>Overtime %</t>
  </si>
  <si>
    <t>Comp. %</t>
  </si>
  <si>
    <t>Payout %</t>
  </si>
  <si>
    <t>Maximum</t>
  </si>
  <si>
    <t>Minimum</t>
  </si>
  <si>
    <t>Total Earnings</t>
  </si>
  <si>
    <t>Above $250,000</t>
  </si>
  <si>
    <t>Below $100,000</t>
  </si>
  <si>
    <t>6 - Above $250,000</t>
  </si>
  <si>
    <t>7 - $200,000 to $250,000</t>
  </si>
  <si>
    <t>19 - $150,000 to $200,000</t>
  </si>
  <si>
    <t>21 - $100,000 to $150,000</t>
  </si>
  <si>
    <t>Earnings Distribution of El Segundo's 57 Full-Time Sworn Firefighters in 2009</t>
  </si>
  <si>
    <t>4 - Below $100,000 (including 3 newhires)</t>
  </si>
  <si>
    <t>6 (10.5%) - Above $250,000</t>
  </si>
  <si>
    <t>7 (12.3%) - $200,000 to $250,000</t>
  </si>
  <si>
    <t>19 (33.3%) - $150,000 to $200,000</t>
  </si>
  <si>
    <t>21 (36.8%) - $100,000 to $150,000</t>
  </si>
  <si>
    <t>4 (7.0%) - Below $100,000 (including 3 newhires)</t>
  </si>
  <si>
    <t>Below $70,000</t>
  </si>
  <si>
    <t>$200,000 to $300,000</t>
  </si>
  <si>
    <t>6 - $200,000 to $300,000</t>
  </si>
  <si>
    <t>13 - $150,000 to $200,000</t>
  </si>
  <si>
    <t>30 - $100,000 to $150,000</t>
  </si>
  <si>
    <t>2 - $90,000 to $100,000</t>
  </si>
  <si>
    <t>4 - $80,000 to $90,000</t>
  </si>
  <si>
    <t>1 - $70,000 to $80,000</t>
  </si>
  <si>
    <t>6 - Below $70,000</t>
  </si>
  <si>
    <t>CalPERS 100K Pension Club for El Segundo California  (Annual Amount Sort)</t>
  </si>
  <si>
    <t>CalPERS 100K Pension Club for El Segundo California  (Name Sort)</t>
  </si>
  <si>
    <t>Earnings Distribution of El Segundo's 57 Sworn Firefighters in 2009</t>
  </si>
  <si>
    <t>Graph TItle Type Font:  Arial 12 point bold</t>
  </si>
  <si>
    <t>Graph TItle Footer Type Font:  Arial 10 point bold</t>
  </si>
  <si>
    <t>Graph TItle Header Type Font:  Arial 12 point bold</t>
  </si>
  <si>
    <t>Earnings Distribution of El Segundo's 64 Sworn Police Officers in 2009</t>
  </si>
  <si>
    <t>CITY OF EL SEGUNDO - Full-Time Employee Earnings in Calendar Year 2009 - Name Sort</t>
  </si>
  <si>
    <t>CITY OF EL SEGUNDO - Full-Time Employee Earnings in Calendar Year 2009 - Total Earnings Sort</t>
  </si>
  <si>
    <t>CITY OF EL SEGUNDO - Full-Time Employee Earnings in Calendar Year 2009 - Position Sort</t>
  </si>
  <si>
    <t>Public record data and calculations and charts provided by Michael D. Robbins, PublicSafetyProject.org.</t>
  </si>
  <si>
    <t>Copyright © 2010. Permission granted to reproduce with attribution.</t>
  </si>
  <si>
    <t>Public record data and calculations and charts provided by Michael D. Robbins, PublicSafetyProject.org. Copyright © 2010.</t>
  </si>
  <si>
    <t>Permission granted to reproduce with attribution.</t>
  </si>
  <si>
    <t>Public record data with additional data provided by Michael D. Robbins, PublicSafetyProject.org.</t>
  </si>
  <si>
    <t>NOTES:</t>
  </si>
  <si>
    <t>Public record data with additional information provided by Michael D. Robbins, PublicSafetyProject.org.</t>
  </si>
  <si>
    <t>( See the important notes at the end explaining the meaning of each column. )</t>
  </si>
  <si>
    <r>
      <rPr>
        <b/>
        <sz val="10"/>
        <color rgb="FFFF0000"/>
        <rFont val="Arial"/>
        <family val="2"/>
      </rPr>
      <t>1. Special Compensation</t>
    </r>
    <r>
      <rPr>
        <sz val="10"/>
        <rFont val="Arial"/>
        <family val="2"/>
      </rPr>
      <t xml:space="preserve"> - Includes additional monthly "incentive" pay, per the firefighter and police union contracts, for each of many things, including speaking Spanish (police), getting a Political Science college degree (firefighters), longevity pay (1% per year awarded at specific milestones for firefighters), and for various types of training, licenses, and certifications, whether or not they are required, useful, or applicable for any individual union member's regular or special job assignment. As the Special Comp. column shows, Special Compensation can be </t>
    </r>
    <r>
      <rPr>
        <b/>
        <sz val="10"/>
        <color rgb="FFFF0000"/>
        <rFont val="Arial"/>
        <family val="2"/>
      </rPr>
      <t>as high as $71,717 per year or 69% of Regular Earnings for a firefighter union member</t>
    </r>
    <r>
      <rPr>
        <sz val="10"/>
        <rFont val="Arial"/>
        <family val="2"/>
      </rPr>
      <t xml:space="preserve"> (e.g., Fire Captain Mark Schrantz), and </t>
    </r>
    <r>
      <rPr>
        <b/>
        <sz val="10"/>
        <color rgb="FFFF0000"/>
        <rFont val="Arial"/>
        <family val="2"/>
      </rPr>
      <t>as high as $51,171 per year or 55% of Regular Earnings for a police union member</t>
    </r>
    <r>
      <rPr>
        <sz val="10"/>
        <rFont val="Arial"/>
        <family val="2"/>
      </rPr>
      <t xml:space="preserve"> (e.g., Police Sergeant Roger Stephenson).</t>
    </r>
  </si>
  <si>
    <r>
      <rPr>
        <b/>
        <sz val="10"/>
        <color rgb="FFFF0000"/>
        <rFont val="Arial"/>
        <family val="2"/>
      </rPr>
      <t>4. Total Earnings</t>
    </r>
    <r>
      <rPr>
        <sz val="10"/>
        <rFont val="Arial"/>
        <family val="2"/>
      </rPr>
      <t xml:space="preserve"> - Is the total gross income paid to the employee in calendar year 2009. It is the sum of Regular Earnings, Special Compensation, Overtime, and Leave Payout.</t>
    </r>
  </si>
  <si>
    <r>
      <rPr>
        <b/>
        <sz val="10"/>
        <color rgb="FFFF0000"/>
        <rFont val="Arial"/>
        <family val="2"/>
      </rPr>
      <t>3. Leave Payout</t>
    </r>
    <r>
      <rPr>
        <sz val="10"/>
        <rFont val="Arial"/>
        <family val="2"/>
      </rPr>
      <t xml:space="preserve"> - Includes vacation and sick leave hours, and executive leave hours for managers, that were cashed out in 2009. Firefighter and police union members are credited and allowed to accumulate, roll-over from year to year, and cash out huge numbers of vacation and sick leave hours each year and upon retirement. This practice of accumulating, rolling-over, and cashing out huge numbers of vacation and sick leave hours was abandoned long ago in the private sector. For example, Raytheon Co. (legacy Hughes Aircraft Co.) in El Segundo combined vacation with sick leave and renamed it Personal Time Off (PTO), reduced the number of PTO days credited each year, and allows only 40 hours to be rolled over to the next year. </t>
    </r>
    <r>
      <rPr>
        <b/>
        <sz val="10"/>
        <color rgb="FFFF0000"/>
        <rFont val="Arial"/>
        <family val="2"/>
      </rPr>
      <t>Leave Payout can be as high as $199,668 per year or 88% of Regular Earnings for a Police Officer</t>
    </r>
    <r>
      <rPr>
        <sz val="10"/>
        <rFont val="Arial"/>
        <family val="2"/>
      </rPr>
      <t xml:space="preserve"> (e.g., Police Chief David Cummings).</t>
    </r>
  </si>
  <si>
    <r>
      <rPr>
        <b/>
        <sz val="10"/>
        <color rgb="FFFF0000"/>
        <rFont val="Arial"/>
        <family val="2"/>
      </rPr>
      <t>5. Firefighters</t>
    </r>
    <r>
      <rPr>
        <sz val="10"/>
        <rFont val="Arial"/>
        <family val="2"/>
      </rPr>
      <t xml:space="preserve"> - </t>
    </r>
    <r>
      <rPr>
        <b/>
        <sz val="10"/>
        <color rgb="FFFF0000"/>
        <rFont val="Arial"/>
        <family val="2"/>
      </rPr>
      <t>Work 48 hour on-duty shifts</t>
    </r>
    <r>
      <rPr>
        <sz val="10"/>
        <rFont val="Arial"/>
        <family val="2"/>
      </rPr>
      <t xml:space="preserve">, where they are </t>
    </r>
    <r>
      <rPr>
        <b/>
        <sz val="10"/>
        <color rgb="FFFF0000"/>
        <rFont val="Arial"/>
        <family val="2"/>
      </rPr>
      <t>paid to sleep</t>
    </r>
    <r>
      <rPr>
        <sz val="10"/>
        <rFont val="Arial"/>
        <family val="2"/>
      </rPr>
      <t xml:space="preserve"> for two 8 hour periods if they do not get any emergency calls, and are </t>
    </r>
    <r>
      <rPr>
        <b/>
        <sz val="10"/>
        <color rgb="FFFF0000"/>
        <rFont val="Arial"/>
        <family val="2"/>
      </rPr>
      <t>on call</t>
    </r>
    <r>
      <rPr>
        <sz val="10"/>
        <rFont val="Arial"/>
        <family val="2"/>
      </rPr>
      <t xml:space="preserve"> for two 8-hour periods. They are </t>
    </r>
    <r>
      <rPr>
        <b/>
        <sz val="10"/>
        <color rgb="FFFF0000"/>
        <rFont val="Arial"/>
        <family val="2"/>
      </rPr>
      <t>off duty for 4 days after each shift</t>
    </r>
    <r>
      <rPr>
        <sz val="10"/>
        <rFont val="Arial"/>
        <family val="2"/>
      </rPr>
      <t xml:space="preserve">. El Segundo gets relatively </t>
    </r>
    <r>
      <rPr>
        <b/>
        <sz val="10"/>
        <color rgb="FFFF0000"/>
        <rFont val="Arial"/>
        <family val="2"/>
      </rPr>
      <t>few emergency calls</t>
    </r>
    <r>
      <rPr>
        <sz val="10"/>
        <rFont val="Arial"/>
        <family val="2"/>
      </rPr>
      <t xml:space="preserve"> per day, and most of them are paramedic calls. This work schedule gives firefighters </t>
    </r>
    <r>
      <rPr>
        <b/>
        <sz val="10"/>
        <color rgb="FFFF0000"/>
        <rFont val="Arial"/>
        <family val="2"/>
      </rPr>
      <t>plenty of time off to work another job, run a business, or support City Council political campaigns in return for huge increases in pay, benefits, and pensions</t>
    </r>
    <r>
      <rPr>
        <sz val="10"/>
        <rFont val="Arial"/>
        <family val="2"/>
      </rPr>
      <t xml:space="preserve">. Also, the </t>
    </r>
    <r>
      <rPr>
        <b/>
        <sz val="10"/>
        <color rgb="FFFF0000"/>
        <rFont val="Arial"/>
        <family val="2"/>
      </rPr>
      <t>four days off out of every six days</t>
    </r>
    <r>
      <rPr>
        <sz val="10"/>
        <rFont val="Arial"/>
        <family val="2"/>
      </rPr>
      <t xml:space="preserve"> allows them to work much overtime, and to accumulate and roll-over huge numbers of vacation and sick leave hours and cash them out each year and upon retirement, further spiking their income.</t>
    </r>
  </si>
  <si>
    <r>
      <rPr>
        <b/>
        <sz val="10"/>
        <color rgb="FFFF0000"/>
        <rFont val="Arial"/>
        <family val="2"/>
      </rPr>
      <t>2. Overtime</t>
    </r>
    <r>
      <rPr>
        <sz val="10"/>
        <rFont val="Arial"/>
        <family val="2"/>
      </rPr>
      <t xml:space="preserve"> - Hours are compensated at one and a half times the regular pay rate ("time and a half"), a practice abandoned long ago by many companies in the private sector, including aerospace and defense companies such as Raytheon Co. (legacy Hughes Aircraft Co.) in El Segundo, which has required as many as 20 hours per week of unpaid overtime from exempt professional employees on an ongoing basis, and has paid only regular straight-time hourly rates for overtime hours when authorized and budgeted. </t>
    </r>
    <r>
      <rPr>
        <b/>
        <sz val="10"/>
        <color rgb="FFFF0000"/>
        <rFont val="Arial"/>
        <family val="2"/>
      </rPr>
      <t>Overtime pay can be as high as $78,197 per year or 99.5% of Regular Earnings for a firefighter union member</t>
    </r>
    <r>
      <rPr>
        <sz val="10"/>
        <rFont val="Arial"/>
        <family val="2"/>
      </rPr>
      <t xml:space="preserve"> (e.g., Firefighter Robert Flickinger).</t>
    </r>
  </si>
  <si>
    <t>Leave</t>
  </si>
  <si>
    <t>Smith, Calvin</t>
  </si>
  <si>
    <t>Senior Library Assistant</t>
  </si>
  <si>
    <t>Percent</t>
  </si>
</sst>
</file>

<file path=xl/styles.xml><?xml version="1.0" encoding="utf-8"?>
<styleSheet xmlns="http://schemas.openxmlformats.org/spreadsheetml/2006/main">
  <numFmts count="7">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s>
  <fonts count="5">
    <font>
      <sz val="10"/>
      <name val="Arial"/>
    </font>
    <font>
      <sz val="10"/>
      <name val="Arial"/>
      <family val="2"/>
    </font>
    <font>
      <b/>
      <sz val="10"/>
      <name val="Arial"/>
      <family val="2"/>
    </font>
    <font>
      <sz val="10"/>
      <name val="Arial"/>
      <family val="2"/>
    </font>
    <font>
      <b/>
      <sz val="10"/>
      <color rgb="FFFF0000"/>
      <name val="Arial"/>
      <family val="2"/>
    </font>
  </fonts>
  <fills count="2">
    <fill>
      <patternFill patternType="none"/>
    </fill>
    <fill>
      <patternFill patternType="gray125"/>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double">
        <color indexed="64"/>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2" fillId="0" borderId="0" xfId="0" applyFont="1" applyAlignment="1">
      <alignment horizontal="center"/>
    </xf>
    <xf numFmtId="0" fontId="0" fillId="0" borderId="1" xfId="0" applyBorder="1"/>
    <xf numFmtId="0" fontId="0" fillId="0" borderId="2" xfId="0" applyBorder="1"/>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3" fontId="0" fillId="0" borderId="0" xfId="0" applyNumberFormat="1" applyAlignment="1">
      <alignment horizontal="center"/>
    </xf>
    <xf numFmtId="3" fontId="0" fillId="0" borderId="0" xfId="0" applyNumberFormat="1" applyFill="1" applyAlignment="1">
      <alignment horizontal="center"/>
    </xf>
    <xf numFmtId="3" fontId="0" fillId="0" borderId="0" xfId="0" applyNumberFormat="1"/>
    <xf numFmtId="3" fontId="0" fillId="0" borderId="7" xfId="0" applyNumberFormat="1" applyBorder="1" applyAlignment="1">
      <alignment horizontal="center"/>
    </xf>
    <xf numFmtId="37" fontId="1" fillId="0" borderId="8" xfId="2" applyNumberFormat="1" applyBorder="1"/>
    <xf numFmtId="41" fontId="0" fillId="0" borderId="0" xfId="0" applyNumberFormat="1"/>
    <xf numFmtId="9" fontId="0" fillId="0" borderId="0" xfId="0" applyNumberFormat="1"/>
    <xf numFmtId="0" fontId="3" fillId="0" borderId="0" xfId="0" applyFont="1"/>
    <xf numFmtId="0" fontId="2" fillId="0" borderId="0" xfId="0" applyFont="1" applyFill="1" applyBorder="1" applyAlignment="1">
      <alignment horizontal="center"/>
    </xf>
    <xf numFmtId="9" fontId="2" fillId="0" borderId="0" xfId="0" applyNumberFormat="1" applyFont="1" applyFill="1" applyBorder="1" applyAlignment="1">
      <alignment horizontal="center"/>
    </xf>
    <xf numFmtId="9" fontId="2" fillId="0" borderId="0" xfId="0" applyNumberFormat="1" applyFont="1"/>
    <xf numFmtId="0" fontId="2" fillId="0" borderId="0" xfId="0" applyFont="1"/>
    <xf numFmtId="10" fontId="0" fillId="0" borderId="0" xfId="0" applyNumberFormat="1"/>
    <xf numFmtId="0" fontId="1" fillId="0" borderId="0" xfId="0" applyFont="1"/>
    <xf numFmtId="6" fontId="2" fillId="0" borderId="0" xfId="0" applyNumberFormat="1" applyFont="1"/>
    <xf numFmtId="8" fontId="0" fillId="0" borderId="0" xfId="0" applyNumberFormat="1"/>
    <xf numFmtId="0" fontId="4" fillId="0" borderId="0" xfId="0" applyFont="1"/>
    <xf numFmtId="8" fontId="4" fillId="0" borderId="0" xfId="0" applyNumberFormat="1" applyFont="1"/>
    <xf numFmtId="8" fontId="2" fillId="0" borderId="0" xfId="0" applyNumberFormat="1" applyFont="1"/>
    <xf numFmtId="0" fontId="2" fillId="0" borderId="0" xfId="0" applyFont="1" applyAlignment="1">
      <alignment horizontal="center"/>
    </xf>
    <xf numFmtId="41" fontId="2" fillId="0" borderId="0" xfId="0" applyNumberFormat="1" applyFont="1" applyAlignment="1">
      <alignment horizontal="right"/>
    </xf>
    <xf numFmtId="0" fontId="0" fillId="0" borderId="0" xfId="0" applyAlignment="1">
      <alignment horizontal="left"/>
    </xf>
    <xf numFmtId="0" fontId="2" fillId="0" borderId="0" xfId="0" applyFont="1" applyAlignment="1">
      <alignment horizontal="right"/>
    </xf>
    <xf numFmtId="9" fontId="0" fillId="0" borderId="0" xfId="0" applyNumberFormat="1" applyAlignment="1">
      <alignment horizontal="center"/>
    </xf>
    <xf numFmtId="9" fontId="0" fillId="0" borderId="0" xfId="0" applyNumberFormat="1" applyFill="1" applyAlignment="1">
      <alignment horizontal="center"/>
    </xf>
    <xf numFmtId="0" fontId="0" fillId="0" borderId="9" xfId="0" applyBorder="1"/>
    <xf numFmtId="0" fontId="0" fillId="0" borderId="0" xfId="0" applyBorder="1"/>
    <xf numFmtId="0" fontId="2" fillId="0" borderId="0" xfId="0" applyFont="1" applyBorder="1" applyAlignment="1">
      <alignment horizontal="center"/>
    </xf>
    <xf numFmtId="6" fontId="1" fillId="0" borderId="0" xfId="0" applyNumberFormat="1" applyFont="1"/>
    <xf numFmtId="3" fontId="1" fillId="0" borderId="0" xfId="0" applyNumberFormat="1" applyFont="1"/>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center"/>
    </xf>
    <xf numFmtId="3" fontId="0" fillId="0" borderId="0" xfId="0" applyNumberFormat="1" applyAlignment="1">
      <alignment horizontal="right" indent="1"/>
    </xf>
    <xf numFmtId="3" fontId="0" fillId="0" borderId="0" xfId="0" applyNumberFormat="1" applyFill="1" applyAlignment="1">
      <alignment horizontal="right" indent="1"/>
    </xf>
    <xf numFmtId="9" fontId="0" fillId="0" borderId="0" xfId="0" applyNumberFormat="1" applyFill="1" applyAlignment="1">
      <alignment horizontal="right" indent="1"/>
    </xf>
    <xf numFmtId="3" fontId="0" fillId="0" borderId="7" xfId="0" applyNumberFormat="1" applyBorder="1" applyAlignment="1">
      <alignment horizontal="right" indent="1"/>
    </xf>
    <xf numFmtId="9" fontId="0" fillId="0" borderId="7" xfId="0" applyNumberFormat="1" applyBorder="1" applyAlignment="1">
      <alignment horizontal="right" indent="1"/>
    </xf>
    <xf numFmtId="3" fontId="0" fillId="0" borderId="7" xfId="0" applyNumberFormat="1" applyFill="1" applyBorder="1" applyAlignment="1">
      <alignment horizontal="right" indent="1"/>
    </xf>
    <xf numFmtId="0" fontId="0" fillId="0" borderId="0" xfId="0" applyAlignment="1">
      <alignment horizontal="right" indent="1"/>
    </xf>
    <xf numFmtId="9" fontId="0" fillId="0" borderId="0" xfId="0" applyNumberFormat="1" applyAlignment="1">
      <alignment horizontal="right" indent="1"/>
    </xf>
    <xf numFmtId="0" fontId="3" fillId="0" borderId="0" xfId="0" applyFont="1" applyAlignment="1">
      <alignment horizontal="right" indent="1"/>
    </xf>
    <xf numFmtId="3" fontId="1" fillId="0" borderId="0" xfId="0" applyNumberFormat="1" applyFont="1" applyAlignment="1">
      <alignment horizontal="right" indent="1"/>
    </xf>
    <xf numFmtId="165" fontId="0" fillId="0" borderId="0" xfId="0" applyNumberFormat="1" applyAlignment="1">
      <alignment horizontal="right" indent="1"/>
    </xf>
    <xf numFmtId="10" fontId="0" fillId="0" borderId="0" xfId="0" applyNumberFormat="1" applyAlignment="1">
      <alignment horizontal="right" indent="1"/>
    </xf>
    <xf numFmtId="164" fontId="1" fillId="0" borderId="0" xfId="1" applyNumberFormat="1" applyAlignment="1">
      <alignment horizontal="right" indent="1"/>
    </xf>
    <xf numFmtId="0" fontId="1" fillId="0" borderId="0" xfId="0" applyFont="1" applyAlignment="1">
      <alignment horizontal="right" indent="1"/>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right" indent="1"/>
    </xf>
    <xf numFmtId="41" fontId="2" fillId="0" borderId="0" xfId="0" applyNumberFormat="1" applyFont="1" applyAlignment="1">
      <alignment horizontal="right" indent="1"/>
    </xf>
    <xf numFmtId="9" fontId="2" fillId="0" borderId="0" xfId="0" applyNumberFormat="1" applyFont="1" applyAlignment="1">
      <alignment horizontal="center"/>
    </xf>
    <xf numFmtId="9" fontId="2" fillId="0" borderId="0" xfId="0" applyNumberFormat="1" applyFont="1" applyFill="1" applyBorder="1" applyAlignment="1"/>
    <xf numFmtId="0" fontId="1" fillId="0" borderId="0" xfId="0" applyFont="1" applyAlignment="1">
      <alignment horizontal="left" vertical="top" wrapText="1" indent="1"/>
    </xf>
    <xf numFmtId="0" fontId="2" fillId="0" borderId="0" xfId="0" applyFont="1" applyAlignment="1">
      <alignment horizontal="center"/>
    </xf>
    <xf numFmtId="0" fontId="1" fillId="0" borderId="0" xfId="0" applyFont="1" applyAlignment="1">
      <alignment horizontal="center"/>
    </xf>
    <xf numFmtId="0" fontId="0" fillId="0" borderId="0" xfId="0"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
  <c:chart>
    <c:plotArea>
      <c:layout>
        <c:manualLayout>
          <c:layoutTarget val="inner"/>
          <c:xMode val="edge"/>
          <c:yMode val="edge"/>
          <c:x val="6.5568462358046933E-2"/>
          <c:y val="0.15146350070762252"/>
          <c:w val="0.53072217457966253"/>
          <c:h val="0.79608284811577235"/>
        </c:manualLayout>
      </c:layout>
      <c:pieChart>
        <c:varyColors val="1"/>
        <c:ser>
          <c:idx val="0"/>
          <c:order val="0"/>
          <c:spPr>
            <a:ln>
              <a:solidFill>
                <a:schemeClr val="tx1"/>
              </a:solidFill>
            </a:ln>
          </c:spPr>
          <c:dLbls>
            <c:txPr>
              <a:bodyPr/>
              <a:lstStyle/>
              <a:p>
                <a:pPr>
                  <a:defRPr sz="1200" b="1"/>
                </a:pPr>
                <a:endParaRPr lang="en-US"/>
              </a:p>
            </c:txPr>
            <c:showVal val="1"/>
            <c:showPercent val="1"/>
            <c:separator>
</c:separator>
            <c:showLeaderLines val="1"/>
          </c:dLbls>
          <c:cat>
            <c:strRef>
              <c:f>'2009 - MOD'!$A$342:$A$353</c:f>
              <c:strCache>
                <c:ptCount val="12"/>
                <c:pt idx="0">
                  <c:v>1 - Above $400,000</c:v>
                </c:pt>
                <c:pt idx="1">
                  <c:v>1 - $300,000 to $400,000</c:v>
                </c:pt>
                <c:pt idx="2">
                  <c:v>8 - $250,000 to $300,000</c:v>
                </c:pt>
                <c:pt idx="3">
                  <c:v>12 - $200,000 to $250,000</c:v>
                </c:pt>
                <c:pt idx="4">
                  <c:v>38 - $150,000 to $200,000</c:v>
                </c:pt>
                <c:pt idx="5">
                  <c:v>74 - $100,000 to $150,000</c:v>
                </c:pt>
                <c:pt idx="6">
                  <c:v>15 - $90,000 to $100,000</c:v>
                </c:pt>
                <c:pt idx="7">
                  <c:v>22 - $80,000 to $90,000</c:v>
                </c:pt>
                <c:pt idx="8">
                  <c:v>20 - $70,000 to $80,000</c:v>
                </c:pt>
                <c:pt idx="9">
                  <c:v>27 - $60,000 to $70,000</c:v>
                </c:pt>
                <c:pt idx="10">
                  <c:v>21 - $50,000 to $60,000</c:v>
                </c:pt>
                <c:pt idx="11">
                  <c:v>55 - Below $60,000</c:v>
                </c:pt>
              </c:strCache>
            </c:strRef>
          </c:cat>
          <c:val>
            <c:numRef>
              <c:f>'2009 - MOD'!$B$342:$B$353</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64205711909773655"/>
          <c:y val="0.11379142236874179"/>
          <c:w val="0.32493958057223082"/>
          <c:h val="0.81202109507492271"/>
        </c:manualLayout>
      </c:layout>
      <c:txPr>
        <a:bodyPr/>
        <a:lstStyle/>
        <a:p>
          <a:pPr>
            <a:defRPr sz="1200" b="1"/>
          </a:pPr>
          <a:endParaRPr lang="en-US"/>
        </a:p>
      </c:txPr>
    </c:legend>
    <c:plotVisOnly val="1"/>
  </c:chart>
  <c:spPr>
    <a:ln>
      <a:solidFill>
        <a:schemeClr val="tx1"/>
      </a:solidFill>
    </a:ln>
  </c:spPr>
  <c:printSettings>
    <c:headerFooter/>
    <c:pageMargins b="0.75000000000000433" l="0.70000000000000062" r="0.70000000000000062" t="0.75000000000000433"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chemeClr val="tx1"/>
              </a:solidFill>
            </a:ln>
          </c:spPr>
          <c:dLbls>
            <c:showVal val="1"/>
            <c:showPercent val="1"/>
            <c:separator>
</c:separator>
            <c:showLeaderLines val="1"/>
          </c:dLbls>
          <c:cat>
            <c:strRef>
              <c:f>'2009 - MOD'!$A$394:$A$405</c:f>
              <c:strCache>
                <c:ptCount val="12"/>
                <c:pt idx="0">
                  <c:v>1 (0.4%) - Above $400,000</c:v>
                </c:pt>
                <c:pt idx="1">
                  <c:v>1 (0.4%) - $300,000 to $400,000</c:v>
                </c:pt>
                <c:pt idx="2">
                  <c:v>8 (3%) - $250,000 to $300,000</c:v>
                </c:pt>
                <c:pt idx="3">
                  <c:v>12 (4%) - $200,000 to $250,000</c:v>
                </c:pt>
                <c:pt idx="4">
                  <c:v>38 (14%) - $150,000 to $200,000</c:v>
                </c:pt>
                <c:pt idx="5">
                  <c:v>74 (27%) - $100,000 to $150,000</c:v>
                </c:pt>
                <c:pt idx="6">
                  <c:v>15 (6%) - $90,000 to $100,000</c:v>
                </c:pt>
                <c:pt idx="7">
                  <c:v>22 (8%) - $80,000 to $90,000</c:v>
                </c:pt>
                <c:pt idx="8">
                  <c:v>20 (7%) - $70,000 to $80,000</c:v>
                </c:pt>
                <c:pt idx="9">
                  <c:v>27 (10%) - $60,000 to $70,000</c:v>
                </c:pt>
                <c:pt idx="10">
                  <c:v>21 (8%) - $50,000 to $60,000</c:v>
                </c:pt>
                <c:pt idx="11">
                  <c:v>34 (13%) - Below $60,000</c:v>
                </c:pt>
              </c:strCache>
            </c:strRef>
          </c:cat>
          <c:val>
            <c:numRef>
              <c:f>'2009 - MOD'!$B$394:$B$405</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61921708185053359"/>
          <c:y val="7.9422572178477702E-2"/>
          <c:w val="0.36654804270462632"/>
          <c:h val="0.83738837730029514"/>
        </c:manualLayout>
      </c:layout>
    </c:legend>
    <c:plotVisOnly val="1"/>
  </c:chart>
  <c:spPr>
    <a:ln>
      <a:solidFill>
        <a:schemeClr val="tx1"/>
      </a:solidFill>
    </a:ln>
  </c:spPr>
  <c:printSettings>
    <c:headerFooter/>
    <c:pageMargins b="0.75000000000000477" l="0.70000000000000062" r="0.70000000000000062" t="0.750000000000004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1"/>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58761541094989078"/>
          <c:y val="6.1291338582676956E-2"/>
          <c:w val="0.37893977299660636"/>
          <c:h val="0.85317489859222162"/>
        </c:manualLayout>
      </c:layout>
    </c:legend>
    <c:plotVisOnly val="1"/>
  </c:chart>
  <c:spPr>
    <a:ln>
      <a:solidFill>
        <a:schemeClr val="tx1">
          <a:lumMod val="95000"/>
          <a:lumOff val="5000"/>
        </a:schemeClr>
      </a:solidFill>
    </a:ln>
  </c:spPr>
  <c:printSettings>
    <c:headerFooter/>
    <c:pageMargins b="0.75000000000000477" l="0.70000000000000062" r="0.70000000000000062" t="0.7500000000000047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62121911927729923"/>
          <c:y val="2.2598035779652192E-2"/>
          <c:w val="0.37878088072270516"/>
          <c:h val="0.95480361690693705"/>
        </c:manualLayout>
      </c:layout>
    </c:legend>
    <c:plotVisOnly val="1"/>
  </c:chart>
  <c:spPr>
    <a:ln>
      <a:solidFill>
        <a:sysClr val="windowText" lastClr="000000">
          <a:lumMod val="95000"/>
          <a:lumOff val="5000"/>
        </a:sysClr>
      </a:solidFill>
    </a:ln>
  </c:spPr>
  <c:printSettings>
    <c:headerFooter/>
    <c:pageMargins b="0.75000000000000477" l="0.70000000000000062" r="0.70000000000000062" t="0.75000000000000477"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1"/>
  <c:chart>
    <c:plotArea>
      <c:layout/>
      <c:pieChart>
        <c:varyColors val="1"/>
        <c:ser>
          <c:idx val="0"/>
          <c:order val="0"/>
          <c:spPr>
            <a:ln>
              <a:solidFill>
                <a:schemeClr val="tx1"/>
              </a:solidFill>
            </a:ln>
          </c:spPr>
          <c:dLbls>
            <c:txPr>
              <a:bodyPr/>
              <a:lstStyle/>
              <a:p>
                <a:pPr>
                  <a:defRPr sz="1200" b="1">
                    <a:latin typeface="Arial" pitchFamily="34" charset="0"/>
                    <a:cs typeface="Arial" pitchFamily="34" charset="0"/>
                  </a:defRPr>
                </a:pPr>
                <a:endParaRPr lang="en-US"/>
              </a:p>
            </c:txPr>
            <c:showVal val="1"/>
            <c:showPercent val="1"/>
            <c:separator>
</c:separator>
            <c:showLeaderLines val="1"/>
          </c:dLbls>
          <c:cat>
            <c:strRef>
              <c:f>'2009 - MOD-FIRE'!$A$112:$A$116</c:f>
              <c:strCache>
                <c:ptCount val="5"/>
                <c:pt idx="0">
                  <c:v>6 - Above $250,000</c:v>
                </c:pt>
                <c:pt idx="1">
                  <c:v>7 - $200,000 to $250,000</c:v>
                </c:pt>
                <c:pt idx="2">
                  <c:v>19 - $150,000 to $200,000</c:v>
                </c:pt>
                <c:pt idx="3">
                  <c:v>21 - $100,000 to $150,000</c:v>
                </c:pt>
                <c:pt idx="4">
                  <c:v>4 - Below $100,000 (including 3 newhires)</c:v>
                </c:pt>
              </c:strCache>
            </c:strRef>
          </c:cat>
          <c:val>
            <c:numRef>
              <c:f>'2009 - MOD-FIRE'!$B$112:$B$116</c:f>
              <c:numCache>
                <c:formatCode>General</c:formatCode>
                <c:ptCount val="5"/>
                <c:pt idx="0">
                  <c:v>6</c:v>
                </c:pt>
                <c:pt idx="1">
                  <c:v>7</c:v>
                </c:pt>
                <c:pt idx="2">
                  <c:v>19</c:v>
                </c:pt>
                <c:pt idx="3">
                  <c:v>21</c:v>
                </c:pt>
                <c:pt idx="4">
                  <c:v>4</c:v>
                </c:pt>
              </c:numCache>
            </c:numRef>
          </c:val>
        </c:ser>
        <c:firstSliceAng val="0"/>
      </c:pieChart>
    </c:plotArea>
    <c:legend>
      <c:legendPos val="r"/>
      <c:layout>
        <c:manualLayout>
          <c:xMode val="edge"/>
          <c:yMode val="edge"/>
          <c:x val="0.62394802172571073"/>
          <c:y val="0.26314988036287862"/>
          <c:w val="0.33318677804868579"/>
          <c:h val="0.50944642111760263"/>
        </c:manualLayout>
      </c:layout>
      <c:txPr>
        <a:bodyPr/>
        <a:lstStyle/>
        <a:p>
          <a:pPr>
            <a:defRPr sz="1200" b="1">
              <a:latin typeface="Arial" pitchFamily="34" charset="0"/>
              <a:cs typeface="Arial" pitchFamily="34" charset="0"/>
            </a:defRPr>
          </a:pPr>
          <a:endParaRPr lang="en-US"/>
        </a:p>
      </c:txPr>
    </c:legend>
    <c:plotVisOnly val="1"/>
  </c:chart>
  <c:spPr>
    <a:ln>
      <a:solidFill>
        <a:schemeClr val="tx1"/>
      </a:solidFill>
    </a:ln>
  </c:spPr>
  <c:printSettings>
    <c:headerFooter/>
    <c:pageMargins b="0.75000000000000455" l="0.70000000000000062" r="0.70000000000000062" t="0.75000000000000455"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10"/>
  <c:chart>
    <c:plotArea>
      <c:layout>
        <c:manualLayout>
          <c:layoutTarget val="inner"/>
          <c:xMode val="edge"/>
          <c:yMode val="edge"/>
          <c:x val="6.1811549081933585E-2"/>
          <c:y val="9.1992727790509196E-2"/>
          <c:w val="0.5245715398918751"/>
          <c:h val="0.82101238277328259"/>
        </c:manualLayout>
      </c:layout>
      <c:pieChart>
        <c:varyColors val="1"/>
        <c:ser>
          <c:idx val="0"/>
          <c:order val="0"/>
          <c:spPr>
            <a:ln>
              <a:solidFill>
                <a:schemeClr val="tx1"/>
              </a:solidFill>
            </a:ln>
          </c:spPr>
          <c:dLbls>
            <c:txPr>
              <a:bodyPr/>
              <a:lstStyle/>
              <a:p>
                <a:pPr>
                  <a:defRPr sz="1200" b="1">
                    <a:latin typeface="Arial" pitchFamily="34" charset="0"/>
                    <a:cs typeface="Arial" pitchFamily="34" charset="0"/>
                  </a:defRPr>
                </a:pPr>
                <a:endParaRPr lang="en-US"/>
              </a:p>
            </c:txPr>
            <c:showVal val="1"/>
            <c:showPercent val="1"/>
            <c:separator>
</c:separator>
            <c:showLeaderLines val="1"/>
          </c:dLbls>
          <c:cat>
            <c:strRef>
              <c:f>'2009 - MOD-FIRE'!$A$112:$A$116</c:f>
              <c:strCache>
                <c:ptCount val="5"/>
                <c:pt idx="0">
                  <c:v>6 - Above $250,000</c:v>
                </c:pt>
                <c:pt idx="1">
                  <c:v>7 - $200,000 to $250,000</c:v>
                </c:pt>
                <c:pt idx="2">
                  <c:v>19 - $150,000 to $200,000</c:v>
                </c:pt>
                <c:pt idx="3">
                  <c:v>21 - $100,000 to $150,000</c:v>
                </c:pt>
                <c:pt idx="4">
                  <c:v>4 - Below $100,000 (including 3 newhires)</c:v>
                </c:pt>
              </c:strCache>
            </c:strRef>
          </c:cat>
          <c:val>
            <c:numRef>
              <c:f>'2009 - MOD-FIRE'!$B$112:$B$116</c:f>
              <c:numCache>
                <c:formatCode>General</c:formatCode>
                <c:ptCount val="5"/>
                <c:pt idx="0">
                  <c:v>6</c:v>
                </c:pt>
                <c:pt idx="1">
                  <c:v>7</c:v>
                </c:pt>
                <c:pt idx="2">
                  <c:v>19</c:v>
                </c:pt>
                <c:pt idx="3">
                  <c:v>21</c:v>
                </c:pt>
                <c:pt idx="4">
                  <c:v>4</c:v>
                </c:pt>
              </c:numCache>
            </c:numRef>
          </c:val>
        </c:ser>
        <c:firstSliceAng val="0"/>
      </c:pieChart>
    </c:plotArea>
    <c:legend>
      <c:legendPos val="r"/>
      <c:layout>
        <c:manualLayout>
          <c:xMode val="edge"/>
          <c:yMode val="edge"/>
          <c:x val="0.63021633885604633"/>
          <c:y val="0.26702283089946338"/>
          <c:w val="0.3306890704801464"/>
          <c:h val="0.48084961098573381"/>
        </c:manualLayout>
      </c:layout>
      <c:txPr>
        <a:bodyPr/>
        <a:lstStyle/>
        <a:p>
          <a:pPr>
            <a:defRPr sz="1200" b="1">
              <a:latin typeface="Arial" pitchFamily="34" charset="0"/>
              <a:cs typeface="Arial" pitchFamily="34" charset="0"/>
            </a:defRPr>
          </a:pPr>
          <a:endParaRPr lang="en-US"/>
        </a:p>
      </c:txPr>
    </c:legend>
    <c:plotVisOnly val="1"/>
  </c:chart>
  <c:spPr>
    <a:ln>
      <a:solidFill>
        <a:schemeClr val="tx1"/>
      </a:solidFill>
    </a:ln>
  </c:spPr>
  <c:printSettings>
    <c:headerFooter/>
    <c:pageMargins b="0.75000000000000455" l="0.70000000000000062" r="0.70000000000000062" t="0.750000000000004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sz="1400"/>
              <a:t>Number of City</a:t>
            </a:r>
            <a:r>
              <a:rPr lang="en-US" sz="1400" baseline="0"/>
              <a:t> Employees with Earnings in Each Range</a:t>
            </a:r>
            <a:endParaRPr lang="en-US" sz="1400"/>
          </a:p>
        </c:rich>
      </c:tx>
      <c:layout>
        <c:manualLayout>
          <c:xMode val="edge"/>
          <c:yMode val="edge"/>
          <c:x val="9.7934800034813266E-2"/>
          <c:y val="2.4922118380062312E-2"/>
        </c:manualLayout>
      </c:layout>
    </c:title>
    <c:plotArea>
      <c:layout/>
      <c:pieChart>
        <c:varyColors val="1"/>
        <c:ser>
          <c:idx val="0"/>
          <c:order val="0"/>
          <c:spPr>
            <a:ln>
              <a:solidFill>
                <a:sysClr val="windowText" lastClr="000000"/>
              </a:solidFill>
            </a:ln>
          </c:spPr>
          <c:dLbls>
            <c:txPr>
              <a:bodyPr/>
              <a:lstStyle/>
              <a:p>
                <a:pPr>
                  <a:defRPr sz="1200" b="1">
                    <a:latin typeface="Arial" pitchFamily="34" charset="0"/>
                    <a:cs typeface="Arial" pitchFamily="34" charset="0"/>
                  </a:defRPr>
                </a:pPr>
                <a:endParaRPr lang="en-US"/>
              </a:p>
            </c:txPr>
            <c:showVal val="1"/>
            <c:showPercent val="1"/>
            <c:separator>
</c:separator>
            <c:showLeaderLines val="1"/>
          </c:dLbls>
          <c:cat>
            <c:strRef>
              <c:f>'2009 - MOD-FIRE'!$A$157:$A$161</c:f>
              <c:strCache>
                <c:ptCount val="5"/>
                <c:pt idx="0">
                  <c:v>6 (10.5%) - Above $250,000</c:v>
                </c:pt>
                <c:pt idx="1">
                  <c:v>7 (12.3%) - $200,000 to $250,000</c:v>
                </c:pt>
                <c:pt idx="2">
                  <c:v>19 (33.3%) - $150,000 to $200,000</c:v>
                </c:pt>
                <c:pt idx="3">
                  <c:v>21 (36.8%) - $100,000 to $150,000</c:v>
                </c:pt>
                <c:pt idx="4">
                  <c:v>4 (7.0%) - Below $100,000 (including 3 newhires)</c:v>
                </c:pt>
              </c:strCache>
            </c:strRef>
          </c:cat>
          <c:val>
            <c:numRef>
              <c:f>'2009 - MOD-FIRE'!$B$157:$B$161</c:f>
              <c:numCache>
                <c:formatCode>General</c:formatCode>
                <c:ptCount val="5"/>
                <c:pt idx="0">
                  <c:v>6</c:v>
                </c:pt>
                <c:pt idx="1">
                  <c:v>7</c:v>
                </c:pt>
                <c:pt idx="2">
                  <c:v>19</c:v>
                </c:pt>
                <c:pt idx="3">
                  <c:v>21</c:v>
                </c:pt>
                <c:pt idx="4">
                  <c:v>4</c:v>
                </c:pt>
              </c:numCache>
            </c:numRef>
          </c:val>
        </c:ser>
        <c:firstSliceAng val="0"/>
      </c:pieChart>
    </c:plotArea>
    <c:legend>
      <c:legendPos val="r"/>
      <c:layout>
        <c:manualLayout>
          <c:xMode val="edge"/>
          <c:yMode val="edge"/>
          <c:x val="0.6186620089830257"/>
          <c:y val="0.33821748631342163"/>
          <c:w val="0.36303668188334703"/>
          <c:h val="0.48682402672249003"/>
        </c:manualLayout>
      </c:layout>
      <c:txPr>
        <a:bodyPr/>
        <a:lstStyle/>
        <a:p>
          <a:pPr>
            <a:defRPr sz="1200" b="1">
              <a:latin typeface="Arial" pitchFamily="34" charset="0"/>
              <a:cs typeface="Arial" pitchFamily="34" charset="0"/>
            </a:defRPr>
          </a:pPr>
          <a:endParaRPr lang="en-US"/>
        </a:p>
      </c:txPr>
    </c:legend>
    <c:plotVisOnly val="1"/>
  </c:chart>
  <c:spPr>
    <a:ln>
      <a:solidFill>
        <a:schemeClr val="tx1"/>
      </a:solidFill>
    </a:ln>
  </c:spPr>
  <c:printSettings>
    <c:headerFooter/>
    <c:pageMargins b="0.75000000000000455" l="0.70000000000000062" r="0.70000000000000062" t="0.750000000000004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chemeClr val="tx1"/>
              </a:solidFill>
            </a:ln>
          </c:spPr>
          <c:dLbls>
            <c:txPr>
              <a:bodyPr/>
              <a:lstStyle/>
              <a:p>
                <a:pPr>
                  <a:defRPr sz="1200" b="1">
                    <a:latin typeface="Arial" pitchFamily="34" charset="0"/>
                    <a:cs typeface="Arial" pitchFamily="34" charset="0"/>
                  </a:defRPr>
                </a:pPr>
                <a:endParaRPr lang="en-US"/>
              </a:p>
            </c:txPr>
            <c:showVal val="1"/>
            <c:showPercent val="1"/>
            <c:separator>
</c:separator>
            <c:showLeaderLines val="1"/>
          </c:dLbls>
          <c:cat>
            <c:strRef>
              <c:f>'2009 - MOD-FIRE'!$A$157:$A$161</c:f>
              <c:strCache>
                <c:ptCount val="5"/>
                <c:pt idx="0">
                  <c:v>6 (10.5%) - Above $250,000</c:v>
                </c:pt>
                <c:pt idx="1">
                  <c:v>7 (12.3%) - $200,000 to $250,000</c:v>
                </c:pt>
                <c:pt idx="2">
                  <c:v>19 (33.3%) - $150,000 to $200,000</c:v>
                </c:pt>
                <c:pt idx="3">
                  <c:v>21 (36.8%) - $100,000 to $150,000</c:v>
                </c:pt>
                <c:pt idx="4">
                  <c:v>4 (7.0%) - Below $100,000 (including 3 newhires)</c:v>
                </c:pt>
              </c:strCache>
            </c:strRef>
          </c:cat>
          <c:val>
            <c:numRef>
              <c:f>'2009 - MOD-FIRE'!$B$157:$B$161</c:f>
              <c:numCache>
                <c:formatCode>General</c:formatCode>
                <c:ptCount val="5"/>
                <c:pt idx="0">
                  <c:v>6</c:v>
                </c:pt>
                <c:pt idx="1">
                  <c:v>7</c:v>
                </c:pt>
                <c:pt idx="2">
                  <c:v>19</c:v>
                </c:pt>
                <c:pt idx="3">
                  <c:v>21</c:v>
                </c:pt>
                <c:pt idx="4">
                  <c:v>4</c:v>
                </c:pt>
              </c:numCache>
            </c:numRef>
          </c:val>
        </c:ser>
        <c:firstSliceAng val="0"/>
      </c:pieChart>
    </c:plotArea>
    <c:legend>
      <c:legendPos val="r"/>
      <c:layout>
        <c:manualLayout>
          <c:xMode val="edge"/>
          <c:yMode val="edge"/>
          <c:x val="0.63065209264199174"/>
          <c:y val="0.28746052133554501"/>
          <c:w val="0.34254376800756592"/>
          <c:h val="0.45598580319304277"/>
        </c:manualLayout>
      </c:layout>
      <c:txPr>
        <a:bodyPr/>
        <a:lstStyle/>
        <a:p>
          <a:pPr>
            <a:defRPr sz="1200" b="1">
              <a:latin typeface="Arial" pitchFamily="34" charset="0"/>
              <a:cs typeface="Arial" pitchFamily="34" charset="0"/>
            </a:defRPr>
          </a:pPr>
          <a:endParaRPr lang="en-US"/>
        </a:p>
      </c:txPr>
    </c:legend>
    <c:plotVisOnly val="1"/>
  </c:chart>
  <c:spPr>
    <a:ln>
      <a:solidFill>
        <a:schemeClr val="tx1"/>
      </a:solidFill>
    </a:ln>
  </c:spPr>
  <c:printSettings>
    <c:headerFooter/>
    <c:pageMargins b="0.75000000000000455" l="0.70000000000000062" r="0.70000000000000062" t="0.750000000000004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style val="1"/>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58761541094989045"/>
          <c:y val="6.1291338582676956E-2"/>
          <c:w val="0.37893977299660614"/>
          <c:h val="0.85317489859222162"/>
        </c:manualLayout>
      </c:layout>
    </c:legend>
    <c:plotVisOnly val="1"/>
  </c:chart>
  <c:spPr>
    <a:ln>
      <a:solidFill>
        <a:schemeClr val="tx1">
          <a:lumMod val="95000"/>
          <a:lumOff val="5000"/>
        </a:schemeClr>
      </a:solidFill>
    </a:ln>
  </c:spPr>
  <c:printSettings>
    <c:headerFooter/>
    <c:pageMargins b="0.75000000000000455" l="0.70000000000000062" r="0.70000000000000062" t="0.750000000000004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62121911927729923"/>
          <c:y val="2.2598035779652192E-2"/>
          <c:w val="0.37878088072270494"/>
          <c:h val="0.95480361690693705"/>
        </c:manualLayout>
      </c:layout>
    </c:legend>
    <c:plotVisOnly val="1"/>
  </c:chart>
  <c:spPr>
    <a:ln>
      <a:solidFill>
        <a:sysClr val="windowText" lastClr="000000">
          <a:lumMod val="95000"/>
          <a:lumOff val="5000"/>
        </a:sysClr>
      </a:solidFill>
    </a:ln>
  </c:spPr>
  <c:printSettings>
    <c:headerFooter/>
    <c:pageMargins b="0.75000000000000455" l="0.70000000000000062" r="0.70000000000000062" t="0.7500000000000045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1"/>
  <c:chart>
    <c:plotArea>
      <c:layout/>
      <c:pieChart>
        <c:varyColors val="1"/>
        <c:ser>
          <c:idx val="0"/>
          <c:order val="0"/>
          <c:spPr>
            <a:ln>
              <a:solidFill>
                <a:schemeClr val="tx1"/>
              </a:solidFill>
            </a:ln>
          </c:spPr>
          <c:dLbls>
            <c:txPr>
              <a:bodyPr/>
              <a:lstStyle/>
              <a:p>
                <a:pPr>
                  <a:defRPr sz="1200" b="1"/>
                </a:pPr>
                <a:endParaRPr lang="en-US"/>
              </a:p>
            </c:txPr>
            <c:showVal val="1"/>
            <c:showPercent val="1"/>
            <c:separator>
</c:separator>
            <c:showLeaderLines val="1"/>
          </c:dLbls>
          <c:cat>
            <c:strRef>
              <c:f>'2009 - MOD'!$A$342:$A$353</c:f>
              <c:strCache>
                <c:ptCount val="12"/>
                <c:pt idx="0">
                  <c:v>1 - Above $400,000</c:v>
                </c:pt>
                <c:pt idx="1">
                  <c:v>1 - $300,000 to $400,000</c:v>
                </c:pt>
                <c:pt idx="2">
                  <c:v>8 - $250,000 to $300,000</c:v>
                </c:pt>
                <c:pt idx="3">
                  <c:v>12 - $200,000 to $250,000</c:v>
                </c:pt>
                <c:pt idx="4">
                  <c:v>38 - $150,000 to $200,000</c:v>
                </c:pt>
                <c:pt idx="5">
                  <c:v>74 - $100,000 to $150,000</c:v>
                </c:pt>
                <c:pt idx="6">
                  <c:v>15 - $90,000 to $100,000</c:v>
                </c:pt>
                <c:pt idx="7">
                  <c:v>22 - $80,000 to $90,000</c:v>
                </c:pt>
                <c:pt idx="8">
                  <c:v>20 - $70,000 to $80,000</c:v>
                </c:pt>
                <c:pt idx="9">
                  <c:v>27 - $60,000 to $70,000</c:v>
                </c:pt>
                <c:pt idx="10">
                  <c:v>21 - $50,000 to $60,000</c:v>
                </c:pt>
                <c:pt idx="11">
                  <c:v>55 - Below $60,000</c:v>
                </c:pt>
              </c:strCache>
            </c:strRef>
          </c:cat>
          <c:val>
            <c:numRef>
              <c:f>'2009 - MOD'!$B$342:$B$353</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txPr>
        <a:bodyPr/>
        <a:lstStyle/>
        <a:p>
          <a:pPr>
            <a:defRPr sz="1200" b="1"/>
          </a:pPr>
          <a:endParaRPr lang="en-US"/>
        </a:p>
      </c:txPr>
    </c:legend>
    <c:plotVisOnly val="1"/>
  </c:chart>
  <c:spPr>
    <a:ln>
      <a:solidFill>
        <a:schemeClr val="tx1"/>
      </a:solidFill>
    </a:ln>
  </c:spPr>
  <c:printSettings>
    <c:headerFooter/>
    <c:pageMargins b="0.75000000000000455" l="0.70000000000000062" r="0.70000000000000062" t="0.7500000000000045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0"/>
  <c:chart>
    <c:plotArea>
      <c:layout>
        <c:manualLayout>
          <c:layoutTarget val="inner"/>
          <c:xMode val="edge"/>
          <c:yMode val="edge"/>
          <c:x val="4.8031822109192865E-2"/>
          <c:y val="0.12489711418043929"/>
          <c:w val="0.51761676529563905"/>
          <c:h val="0.82104707056952675"/>
        </c:manualLayout>
      </c:layout>
      <c:pieChart>
        <c:varyColors val="1"/>
        <c:ser>
          <c:idx val="0"/>
          <c:order val="0"/>
          <c:spPr>
            <a:ln>
              <a:solidFill>
                <a:schemeClr val="tx1"/>
              </a:solidFill>
            </a:ln>
          </c:spPr>
          <c:dLbls>
            <c:txPr>
              <a:bodyPr/>
              <a:lstStyle/>
              <a:p>
                <a:pPr>
                  <a:defRPr sz="1200" b="1"/>
                </a:pPr>
                <a:endParaRPr lang="en-US"/>
              </a:p>
            </c:txPr>
            <c:showVal val="1"/>
            <c:showPercent val="1"/>
            <c:separator>
</c:separator>
            <c:showLeaderLines val="1"/>
          </c:dLbls>
          <c:cat>
            <c:strRef>
              <c:f>'2009 - MOD'!$A$342:$A$353</c:f>
              <c:strCache>
                <c:ptCount val="12"/>
                <c:pt idx="0">
                  <c:v>1 - Above $400,000</c:v>
                </c:pt>
                <c:pt idx="1">
                  <c:v>1 - $300,000 to $400,000</c:v>
                </c:pt>
                <c:pt idx="2">
                  <c:v>8 - $250,000 to $300,000</c:v>
                </c:pt>
                <c:pt idx="3">
                  <c:v>12 - $200,000 to $250,000</c:v>
                </c:pt>
                <c:pt idx="4">
                  <c:v>38 - $150,000 to $200,000</c:v>
                </c:pt>
                <c:pt idx="5">
                  <c:v>74 - $100,000 to $150,000</c:v>
                </c:pt>
                <c:pt idx="6">
                  <c:v>15 - $90,000 to $100,000</c:v>
                </c:pt>
                <c:pt idx="7">
                  <c:v>22 - $80,000 to $90,000</c:v>
                </c:pt>
                <c:pt idx="8">
                  <c:v>20 - $70,000 to $80,000</c:v>
                </c:pt>
                <c:pt idx="9">
                  <c:v>27 - $60,000 to $70,000</c:v>
                </c:pt>
                <c:pt idx="10">
                  <c:v>21 - $50,000 to $60,000</c:v>
                </c:pt>
                <c:pt idx="11">
                  <c:v>55 - Below $60,000</c:v>
                </c:pt>
              </c:strCache>
            </c:strRef>
          </c:cat>
          <c:val>
            <c:numRef>
              <c:f>'2009 - MOD'!$B$342:$B$353</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6309332120001907"/>
          <c:y val="0.10584148382103517"/>
          <c:w val="0.30721651886128098"/>
          <c:h val="0.83100970197439961"/>
        </c:manualLayout>
      </c:layout>
      <c:txPr>
        <a:bodyPr/>
        <a:lstStyle/>
        <a:p>
          <a:pPr>
            <a:defRPr sz="1200" b="1"/>
          </a:pPr>
          <a:endParaRPr lang="en-US"/>
        </a:p>
      </c:txPr>
    </c:legend>
    <c:plotVisOnly val="1"/>
  </c:chart>
  <c:spPr>
    <a:ln>
      <a:solidFill>
        <a:schemeClr val="tx1"/>
      </a:solidFill>
    </a:ln>
  </c:spPr>
  <c:printSettings>
    <c:headerFooter/>
    <c:pageMargins b="0.75000000000000433" l="0.70000000000000062" r="0.70000000000000062" t="0.750000000000004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10"/>
  <c:chart>
    <c:plotArea>
      <c:layout/>
      <c:pieChart>
        <c:varyColors val="1"/>
        <c:ser>
          <c:idx val="0"/>
          <c:order val="0"/>
          <c:spPr>
            <a:ln>
              <a:solidFill>
                <a:schemeClr val="tx1"/>
              </a:solidFill>
            </a:ln>
          </c:spPr>
          <c:dLbls>
            <c:txPr>
              <a:bodyPr/>
              <a:lstStyle/>
              <a:p>
                <a:pPr>
                  <a:defRPr sz="1200" b="1"/>
                </a:pPr>
                <a:endParaRPr lang="en-US"/>
              </a:p>
            </c:txPr>
            <c:showVal val="1"/>
            <c:showPercent val="1"/>
            <c:separator>
</c:separator>
            <c:showLeaderLines val="1"/>
          </c:dLbls>
          <c:cat>
            <c:strRef>
              <c:f>'2009 - MOD'!$A$342:$A$353</c:f>
              <c:strCache>
                <c:ptCount val="12"/>
                <c:pt idx="0">
                  <c:v>1 - Above $400,000</c:v>
                </c:pt>
                <c:pt idx="1">
                  <c:v>1 - $300,000 to $400,000</c:v>
                </c:pt>
                <c:pt idx="2">
                  <c:v>8 - $250,000 to $300,000</c:v>
                </c:pt>
                <c:pt idx="3">
                  <c:v>12 - $200,000 to $250,000</c:v>
                </c:pt>
                <c:pt idx="4">
                  <c:v>38 - $150,000 to $200,000</c:v>
                </c:pt>
                <c:pt idx="5">
                  <c:v>74 - $100,000 to $150,000</c:v>
                </c:pt>
                <c:pt idx="6">
                  <c:v>15 - $90,000 to $100,000</c:v>
                </c:pt>
                <c:pt idx="7">
                  <c:v>22 - $80,000 to $90,000</c:v>
                </c:pt>
                <c:pt idx="8">
                  <c:v>20 - $70,000 to $80,000</c:v>
                </c:pt>
                <c:pt idx="9">
                  <c:v>27 - $60,000 to $70,000</c:v>
                </c:pt>
                <c:pt idx="10">
                  <c:v>21 - $50,000 to $60,000</c:v>
                </c:pt>
                <c:pt idx="11">
                  <c:v>55 - Below $60,000</c:v>
                </c:pt>
              </c:strCache>
            </c:strRef>
          </c:cat>
          <c:val>
            <c:numRef>
              <c:f>'2009 - MOD'!$B$342:$B$353</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txPr>
        <a:bodyPr/>
        <a:lstStyle/>
        <a:p>
          <a:pPr>
            <a:defRPr sz="1200" b="1"/>
          </a:pPr>
          <a:endParaRPr lang="en-US"/>
        </a:p>
      </c:txPr>
    </c:legend>
    <c:plotVisOnly val="1"/>
  </c:chart>
  <c:spPr>
    <a:ln>
      <a:solidFill>
        <a:schemeClr val="tx1"/>
      </a:solidFill>
    </a:ln>
  </c:spPr>
  <c:printSettings>
    <c:headerFooter/>
    <c:pageMargins b="0.75000000000000455" l="0.70000000000000062" r="0.70000000000000062" t="0.750000000000004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sz="1400"/>
              <a:t>Number of City</a:t>
            </a:r>
            <a:r>
              <a:rPr lang="en-US" sz="1400" baseline="0"/>
              <a:t> Employees with Earnings in Each Range</a:t>
            </a:r>
            <a:endParaRPr lang="en-US" sz="1400"/>
          </a:p>
        </c:rich>
      </c:tx>
      <c:layout>
        <c:manualLayout>
          <c:xMode val="edge"/>
          <c:yMode val="edge"/>
          <c:x val="9.7934800034813266E-2"/>
          <c:y val="2.4922118380062312E-2"/>
        </c:manualLayout>
      </c:layout>
    </c:title>
    <c:plotArea>
      <c:layout/>
      <c:pieChart>
        <c:varyColors val="1"/>
        <c:ser>
          <c:idx val="0"/>
          <c:order val="0"/>
          <c:tx>
            <c:strRef>
              <c:f>'2009 - MOD'!$B$393</c:f>
              <c:strCache>
                <c:ptCount val="1"/>
                <c:pt idx="0">
                  <c:v>Count</c:v>
                </c:pt>
              </c:strCache>
            </c:strRef>
          </c:tx>
          <c:spPr>
            <a:ln>
              <a:solidFill>
                <a:sysClr val="windowText" lastClr="000000"/>
              </a:solidFill>
            </a:ln>
          </c:spPr>
          <c:dLbls>
            <c:showVal val="1"/>
            <c:showPercent val="1"/>
            <c:separator>
</c:separator>
            <c:showLeaderLines val="1"/>
          </c:dLbls>
          <c:cat>
            <c:strRef>
              <c:f>'2009 - MOD'!$A$394:$A$405</c:f>
              <c:strCache>
                <c:ptCount val="12"/>
                <c:pt idx="0">
                  <c:v>1 (0.4%) - Above $400,000</c:v>
                </c:pt>
                <c:pt idx="1">
                  <c:v>1 (0.4%) - $300,000 to $400,000</c:v>
                </c:pt>
                <c:pt idx="2">
                  <c:v>8 (3%) - $250,000 to $300,000</c:v>
                </c:pt>
                <c:pt idx="3">
                  <c:v>12 (4%) - $200,000 to $250,000</c:v>
                </c:pt>
                <c:pt idx="4">
                  <c:v>38 (14%) - $150,000 to $200,000</c:v>
                </c:pt>
                <c:pt idx="5">
                  <c:v>74 (27%) - $100,000 to $150,000</c:v>
                </c:pt>
                <c:pt idx="6">
                  <c:v>15 (6%) - $90,000 to $100,000</c:v>
                </c:pt>
                <c:pt idx="7">
                  <c:v>22 (8%) - $80,000 to $90,000</c:v>
                </c:pt>
                <c:pt idx="8">
                  <c:v>20 (7%) - $70,000 to $80,000</c:v>
                </c:pt>
                <c:pt idx="9">
                  <c:v>27 (10%) - $60,000 to $70,000</c:v>
                </c:pt>
                <c:pt idx="10">
                  <c:v>21 (8%) - $50,000 to $60,000</c:v>
                </c:pt>
                <c:pt idx="11">
                  <c:v>34 (13%) - Below $60,000</c:v>
                </c:pt>
              </c:strCache>
            </c:strRef>
          </c:cat>
          <c:val>
            <c:numRef>
              <c:f>'2009 - MOD'!$B$394:$B$405</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58755090168702173"/>
          <c:y val="0.17508028668249551"/>
          <c:w val="0.40081442699244052"/>
          <c:h val="0.74407895010775282"/>
        </c:manualLayout>
      </c:layout>
    </c:legend>
    <c:plotVisOnly val="1"/>
  </c:chart>
  <c:spPr>
    <a:ln>
      <a:solidFill>
        <a:schemeClr val="tx1"/>
      </a:solidFill>
    </a:ln>
  </c:spPr>
  <c:printSettings>
    <c:headerFooter/>
    <c:pageMargins b="0.75000000000000455" l="0.70000000000000062" r="0.70000000000000062" t="0.7500000000000045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chemeClr val="tx1"/>
              </a:solidFill>
            </a:ln>
          </c:spPr>
          <c:dLbls>
            <c:showVal val="1"/>
            <c:showPercent val="1"/>
            <c:separator>
</c:separator>
            <c:showLeaderLines val="1"/>
          </c:dLbls>
          <c:cat>
            <c:strRef>
              <c:f>'2009 - MOD'!$A$394:$A$405</c:f>
              <c:strCache>
                <c:ptCount val="12"/>
                <c:pt idx="0">
                  <c:v>1 (0.4%) - Above $400,000</c:v>
                </c:pt>
                <c:pt idx="1">
                  <c:v>1 (0.4%) - $300,000 to $400,000</c:v>
                </c:pt>
                <c:pt idx="2">
                  <c:v>8 (3%) - $250,000 to $300,000</c:v>
                </c:pt>
                <c:pt idx="3">
                  <c:v>12 (4%) - $200,000 to $250,000</c:v>
                </c:pt>
                <c:pt idx="4">
                  <c:v>38 (14%) - $150,000 to $200,000</c:v>
                </c:pt>
                <c:pt idx="5">
                  <c:v>74 (27%) - $100,000 to $150,000</c:v>
                </c:pt>
                <c:pt idx="6">
                  <c:v>15 (6%) - $90,000 to $100,000</c:v>
                </c:pt>
                <c:pt idx="7">
                  <c:v>22 (8%) - $80,000 to $90,000</c:v>
                </c:pt>
                <c:pt idx="8">
                  <c:v>20 (7%) - $70,000 to $80,000</c:v>
                </c:pt>
                <c:pt idx="9">
                  <c:v>27 (10%) - $60,000 to $70,000</c:v>
                </c:pt>
                <c:pt idx="10">
                  <c:v>21 (8%) - $50,000 to $60,000</c:v>
                </c:pt>
                <c:pt idx="11">
                  <c:v>34 (13%) - Below $60,000</c:v>
                </c:pt>
              </c:strCache>
            </c:strRef>
          </c:cat>
          <c:val>
            <c:numRef>
              <c:f>'2009 - MOD'!$B$394:$B$405</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61921708185053359"/>
          <c:y val="7.9422572178477702E-2"/>
          <c:w val="0.36654804270462632"/>
          <c:h val="0.83738837730029514"/>
        </c:manualLayout>
      </c:layout>
    </c:legend>
    <c:plotVisOnly val="1"/>
  </c:chart>
  <c:spPr>
    <a:ln>
      <a:solidFill>
        <a:schemeClr val="tx1"/>
      </a:solidFill>
    </a:ln>
  </c:spPr>
  <c:printSettings>
    <c:headerFooter/>
    <c:pageMargins b="0.75000000000000455" l="0.70000000000000062" r="0.70000000000000062" t="0.7500000000000045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1"/>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58761541094989045"/>
          <c:y val="6.1291338582676956E-2"/>
          <c:w val="0.37893977299660614"/>
          <c:h val="0.85317489859222162"/>
        </c:manualLayout>
      </c:layout>
    </c:legend>
    <c:plotVisOnly val="1"/>
  </c:chart>
  <c:spPr>
    <a:ln>
      <a:solidFill>
        <a:schemeClr val="tx1">
          <a:lumMod val="95000"/>
          <a:lumOff val="5000"/>
        </a:schemeClr>
      </a:solidFill>
    </a:ln>
  </c:spPr>
  <c:printSettings>
    <c:headerFooter/>
    <c:pageMargins b="0.75000000000000455" l="0.70000000000000062" r="0.70000000000000062" t="0.7500000000000045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62121911927729923"/>
          <c:y val="2.2598035779652192E-2"/>
          <c:w val="0.37878088072270494"/>
          <c:h val="0.95480361690693705"/>
        </c:manualLayout>
      </c:layout>
    </c:legend>
    <c:plotVisOnly val="1"/>
  </c:chart>
  <c:spPr>
    <a:ln>
      <a:solidFill>
        <a:sysClr val="windowText" lastClr="000000">
          <a:lumMod val="95000"/>
          <a:lumOff val="5000"/>
        </a:sysClr>
      </a:solidFill>
    </a:ln>
  </c:spPr>
  <c:printSettings>
    <c:headerFooter/>
    <c:pageMargins b="0.75000000000000455" l="0.70000000000000062" r="0.70000000000000062" t="0.750000000000004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style val="1"/>
  <c:chart>
    <c:plotArea>
      <c:layout/>
      <c:pieChart>
        <c:varyColors val="1"/>
        <c:ser>
          <c:idx val="0"/>
          <c:order val="0"/>
          <c:spPr>
            <a:ln>
              <a:solidFill>
                <a:schemeClr val="tx1"/>
              </a:solidFill>
            </a:ln>
          </c:spPr>
          <c:dLbls>
            <c:txPr>
              <a:bodyPr/>
              <a:lstStyle/>
              <a:p>
                <a:pPr>
                  <a:defRPr sz="1200" b="1"/>
                </a:pPr>
                <a:endParaRPr lang="en-US"/>
              </a:p>
            </c:txPr>
            <c:showVal val="1"/>
            <c:showPercent val="1"/>
            <c:separator>
</c:separator>
            <c:showLeaderLines val="1"/>
          </c:dLbls>
          <c:cat>
            <c:strRef>
              <c:f>'2009 - MOD'!$A$342:$A$353</c:f>
              <c:strCache>
                <c:ptCount val="12"/>
                <c:pt idx="0">
                  <c:v>1 - Above $400,000</c:v>
                </c:pt>
                <c:pt idx="1">
                  <c:v>1 - $300,000 to $400,000</c:v>
                </c:pt>
                <c:pt idx="2">
                  <c:v>8 - $250,000 to $300,000</c:v>
                </c:pt>
                <c:pt idx="3">
                  <c:v>12 - $200,000 to $250,000</c:v>
                </c:pt>
                <c:pt idx="4">
                  <c:v>38 - $150,000 to $200,000</c:v>
                </c:pt>
                <c:pt idx="5">
                  <c:v>74 - $100,000 to $150,000</c:v>
                </c:pt>
                <c:pt idx="6">
                  <c:v>15 - $90,000 to $100,000</c:v>
                </c:pt>
                <c:pt idx="7">
                  <c:v>22 - $80,000 to $90,000</c:v>
                </c:pt>
                <c:pt idx="8">
                  <c:v>20 - $70,000 to $80,000</c:v>
                </c:pt>
                <c:pt idx="9">
                  <c:v>27 - $60,000 to $70,000</c:v>
                </c:pt>
                <c:pt idx="10">
                  <c:v>21 - $50,000 to $60,000</c:v>
                </c:pt>
                <c:pt idx="11">
                  <c:v>55 - Below $60,000</c:v>
                </c:pt>
              </c:strCache>
            </c:strRef>
          </c:cat>
          <c:val>
            <c:numRef>
              <c:f>'2009 - MOD'!$B$342:$B$353</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txPr>
        <a:bodyPr/>
        <a:lstStyle/>
        <a:p>
          <a:pPr>
            <a:defRPr sz="1200" b="1"/>
          </a:pPr>
          <a:endParaRPr lang="en-US"/>
        </a:p>
      </c:txPr>
    </c:legend>
    <c:plotVisOnly val="1"/>
  </c:chart>
  <c:spPr>
    <a:ln>
      <a:solidFill>
        <a:schemeClr val="tx1"/>
      </a:solidFill>
    </a:ln>
  </c:spPr>
  <c:printSettings>
    <c:headerFooter/>
    <c:pageMargins b="0.75000000000000477" l="0.70000000000000062" r="0.70000000000000062" t="0.75000000000000477" header="0.30000000000000032" footer="0.30000000000000032"/>
    <c:pageSetup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style val="10"/>
  <c:chart>
    <c:plotArea>
      <c:layout/>
      <c:pieChart>
        <c:varyColors val="1"/>
        <c:ser>
          <c:idx val="0"/>
          <c:order val="0"/>
          <c:spPr>
            <a:ln>
              <a:solidFill>
                <a:schemeClr val="tx1"/>
              </a:solidFill>
            </a:ln>
          </c:spPr>
          <c:dLbls>
            <c:txPr>
              <a:bodyPr/>
              <a:lstStyle/>
              <a:p>
                <a:pPr>
                  <a:defRPr sz="1200" b="1"/>
                </a:pPr>
                <a:endParaRPr lang="en-US"/>
              </a:p>
            </c:txPr>
            <c:showVal val="1"/>
            <c:showPercent val="1"/>
            <c:separator>
</c:separator>
            <c:showLeaderLines val="1"/>
          </c:dLbls>
          <c:cat>
            <c:strRef>
              <c:f>'2009 - MOD'!$A$342:$A$353</c:f>
              <c:strCache>
                <c:ptCount val="12"/>
                <c:pt idx="0">
                  <c:v>1 - Above $400,000</c:v>
                </c:pt>
                <c:pt idx="1">
                  <c:v>1 - $300,000 to $400,000</c:v>
                </c:pt>
                <c:pt idx="2">
                  <c:v>8 - $250,000 to $300,000</c:v>
                </c:pt>
                <c:pt idx="3">
                  <c:v>12 - $200,000 to $250,000</c:v>
                </c:pt>
                <c:pt idx="4">
                  <c:v>38 - $150,000 to $200,000</c:v>
                </c:pt>
                <c:pt idx="5">
                  <c:v>74 - $100,000 to $150,000</c:v>
                </c:pt>
                <c:pt idx="6">
                  <c:v>15 - $90,000 to $100,000</c:v>
                </c:pt>
                <c:pt idx="7">
                  <c:v>22 - $80,000 to $90,000</c:v>
                </c:pt>
                <c:pt idx="8">
                  <c:v>20 - $70,000 to $80,000</c:v>
                </c:pt>
                <c:pt idx="9">
                  <c:v>27 - $60,000 to $70,000</c:v>
                </c:pt>
                <c:pt idx="10">
                  <c:v>21 - $50,000 to $60,000</c:v>
                </c:pt>
                <c:pt idx="11">
                  <c:v>55 - Below $60,000</c:v>
                </c:pt>
              </c:strCache>
            </c:strRef>
          </c:cat>
          <c:val>
            <c:numRef>
              <c:f>'2009 - MOD'!$B$342:$B$353</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txPr>
        <a:bodyPr/>
        <a:lstStyle/>
        <a:p>
          <a:pPr>
            <a:defRPr sz="1200" b="1"/>
          </a:pPr>
          <a:endParaRPr lang="en-US"/>
        </a:p>
      </c:txPr>
    </c:legend>
    <c:plotVisOnly val="1"/>
  </c:chart>
  <c:spPr>
    <a:ln>
      <a:solidFill>
        <a:schemeClr val="tx1"/>
      </a:solidFill>
    </a:ln>
  </c:spPr>
  <c:printSettings>
    <c:headerFooter/>
    <c:pageMargins b="0.75000000000000477" l="0.70000000000000062" r="0.70000000000000062" t="0.75000000000000477"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sz="1400"/>
              <a:t>Number of City</a:t>
            </a:r>
            <a:r>
              <a:rPr lang="en-US" sz="1400" baseline="0"/>
              <a:t> Employees with Earnings in Each Range</a:t>
            </a:r>
            <a:endParaRPr lang="en-US" sz="1400"/>
          </a:p>
        </c:rich>
      </c:tx>
      <c:layout>
        <c:manualLayout>
          <c:xMode val="edge"/>
          <c:yMode val="edge"/>
          <c:x val="9.7934800034813266E-2"/>
          <c:y val="2.4922118380062312E-2"/>
        </c:manualLayout>
      </c:layout>
    </c:title>
    <c:plotArea>
      <c:layout/>
      <c:pieChart>
        <c:varyColors val="1"/>
        <c:ser>
          <c:idx val="0"/>
          <c:order val="0"/>
          <c:tx>
            <c:strRef>
              <c:f>'2009 - MOD'!$B$393</c:f>
              <c:strCache>
                <c:ptCount val="1"/>
                <c:pt idx="0">
                  <c:v>Count</c:v>
                </c:pt>
              </c:strCache>
            </c:strRef>
          </c:tx>
          <c:spPr>
            <a:ln>
              <a:solidFill>
                <a:sysClr val="windowText" lastClr="000000"/>
              </a:solidFill>
            </a:ln>
          </c:spPr>
          <c:dLbls>
            <c:showVal val="1"/>
            <c:showPercent val="1"/>
            <c:separator>
</c:separator>
            <c:showLeaderLines val="1"/>
          </c:dLbls>
          <c:cat>
            <c:strRef>
              <c:f>'2009 - MOD'!$A$394:$A$405</c:f>
              <c:strCache>
                <c:ptCount val="12"/>
                <c:pt idx="0">
                  <c:v>1 (0.4%) - Above $400,000</c:v>
                </c:pt>
                <c:pt idx="1">
                  <c:v>1 (0.4%) - $300,000 to $400,000</c:v>
                </c:pt>
                <c:pt idx="2">
                  <c:v>8 (3%) - $250,000 to $300,000</c:v>
                </c:pt>
                <c:pt idx="3">
                  <c:v>12 (4%) - $200,000 to $250,000</c:v>
                </c:pt>
                <c:pt idx="4">
                  <c:v>38 (14%) - $150,000 to $200,000</c:v>
                </c:pt>
                <c:pt idx="5">
                  <c:v>74 (27%) - $100,000 to $150,000</c:v>
                </c:pt>
                <c:pt idx="6">
                  <c:v>15 (6%) - $90,000 to $100,000</c:v>
                </c:pt>
                <c:pt idx="7">
                  <c:v>22 (8%) - $80,000 to $90,000</c:v>
                </c:pt>
                <c:pt idx="8">
                  <c:v>20 (7%) - $70,000 to $80,000</c:v>
                </c:pt>
                <c:pt idx="9">
                  <c:v>27 (10%) - $60,000 to $70,000</c:v>
                </c:pt>
                <c:pt idx="10">
                  <c:v>21 (8%) - $50,000 to $60,000</c:v>
                </c:pt>
                <c:pt idx="11">
                  <c:v>34 (13%) - Below $60,000</c:v>
                </c:pt>
              </c:strCache>
            </c:strRef>
          </c:cat>
          <c:val>
            <c:numRef>
              <c:f>'2009 - MOD'!$B$394:$B$405</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5875509016870214"/>
          <c:y val="0.17508028668249562"/>
          <c:w val="0.4008144269924408"/>
          <c:h val="0.74407895010775282"/>
        </c:manualLayout>
      </c:layout>
    </c:legend>
    <c:plotVisOnly val="1"/>
  </c:chart>
  <c:spPr>
    <a:ln>
      <a:solidFill>
        <a:schemeClr val="tx1"/>
      </a:solidFill>
    </a:ln>
  </c:spPr>
  <c:printSettings>
    <c:headerFooter/>
    <c:pageMargins b="0.75000000000000477" l="0.70000000000000062" r="0.70000000000000062" t="0.75000000000000477"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chemeClr val="tx1"/>
              </a:solidFill>
            </a:ln>
          </c:spPr>
          <c:dLbls>
            <c:showVal val="1"/>
            <c:showPercent val="1"/>
            <c:separator>
</c:separator>
            <c:showLeaderLines val="1"/>
          </c:dLbls>
          <c:cat>
            <c:strRef>
              <c:f>'2009 - MOD'!$A$394:$A$405</c:f>
              <c:strCache>
                <c:ptCount val="12"/>
                <c:pt idx="0">
                  <c:v>1 (0.4%) - Above $400,000</c:v>
                </c:pt>
                <c:pt idx="1">
                  <c:v>1 (0.4%) - $300,000 to $400,000</c:v>
                </c:pt>
                <c:pt idx="2">
                  <c:v>8 (3%) - $250,000 to $300,000</c:v>
                </c:pt>
                <c:pt idx="3">
                  <c:v>12 (4%) - $200,000 to $250,000</c:v>
                </c:pt>
                <c:pt idx="4">
                  <c:v>38 (14%) - $150,000 to $200,000</c:v>
                </c:pt>
                <c:pt idx="5">
                  <c:v>74 (27%) - $100,000 to $150,000</c:v>
                </c:pt>
                <c:pt idx="6">
                  <c:v>15 (6%) - $90,000 to $100,000</c:v>
                </c:pt>
                <c:pt idx="7">
                  <c:v>22 (8%) - $80,000 to $90,000</c:v>
                </c:pt>
                <c:pt idx="8">
                  <c:v>20 (7%) - $70,000 to $80,000</c:v>
                </c:pt>
                <c:pt idx="9">
                  <c:v>27 (10%) - $60,000 to $70,000</c:v>
                </c:pt>
                <c:pt idx="10">
                  <c:v>21 (8%) - $50,000 to $60,000</c:v>
                </c:pt>
                <c:pt idx="11">
                  <c:v>34 (13%) - Below $60,000</c:v>
                </c:pt>
              </c:strCache>
            </c:strRef>
          </c:cat>
          <c:val>
            <c:numRef>
              <c:f>'2009 - MOD'!$B$394:$B$405</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61921708185053359"/>
          <c:y val="7.9422572178477702E-2"/>
          <c:w val="0.36654804270462632"/>
          <c:h val="0.83738837730029514"/>
        </c:manualLayout>
      </c:layout>
    </c:legend>
    <c:plotVisOnly val="1"/>
  </c:chart>
  <c:spPr>
    <a:ln>
      <a:solidFill>
        <a:schemeClr val="tx1"/>
      </a:solidFill>
    </a:ln>
  </c:spPr>
  <c:printSettings>
    <c:headerFooter/>
    <c:pageMargins b="0.75000000000000477" l="0.70000000000000062" r="0.70000000000000062" t="0.75000000000000477"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style val="1"/>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58761541094989078"/>
          <c:y val="6.1291338582676956E-2"/>
          <c:w val="0.37893977299660636"/>
          <c:h val="0.85317489859222162"/>
        </c:manualLayout>
      </c:layout>
    </c:legend>
    <c:plotVisOnly val="1"/>
  </c:chart>
  <c:spPr>
    <a:ln>
      <a:solidFill>
        <a:schemeClr val="tx1">
          <a:lumMod val="95000"/>
          <a:lumOff val="5000"/>
        </a:schemeClr>
      </a:solidFill>
    </a:ln>
  </c:spPr>
  <c:printSettings>
    <c:headerFooter/>
    <c:pageMargins b="0.75000000000000477" l="0.70000000000000062" r="0.70000000000000062" t="0.750000000000004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sz="1400"/>
              <a:t>Number of City</a:t>
            </a:r>
            <a:r>
              <a:rPr lang="en-US" sz="1400" baseline="0"/>
              <a:t> Employees with Earnings in Each Range</a:t>
            </a:r>
            <a:endParaRPr lang="en-US" sz="1400"/>
          </a:p>
        </c:rich>
      </c:tx>
      <c:layout>
        <c:manualLayout>
          <c:xMode val="edge"/>
          <c:yMode val="edge"/>
          <c:x val="9.7934800034813266E-2"/>
          <c:y val="2.4922118380062312E-2"/>
        </c:manualLayout>
      </c:layout>
    </c:title>
    <c:plotArea>
      <c:layout/>
      <c:pieChart>
        <c:varyColors val="1"/>
        <c:ser>
          <c:idx val="0"/>
          <c:order val="0"/>
          <c:tx>
            <c:strRef>
              <c:f>'2009 - MOD'!$B$393</c:f>
              <c:strCache>
                <c:ptCount val="1"/>
                <c:pt idx="0">
                  <c:v>Count</c:v>
                </c:pt>
              </c:strCache>
            </c:strRef>
          </c:tx>
          <c:spPr>
            <a:ln>
              <a:solidFill>
                <a:sysClr val="windowText" lastClr="000000"/>
              </a:solidFill>
            </a:ln>
          </c:spPr>
          <c:dLbls>
            <c:showVal val="1"/>
            <c:showPercent val="1"/>
            <c:separator>
</c:separator>
            <c:showLeaderLines val="1"/>
          </c:dLbls>
          <c:cat>
            <c:strRef>
              <c:f>'2009 - MOD'!$A$394:$A$405</c:f>
              <c:strCache>
                <c:ptCount val="12"/>
                <c:pt idx="0">
                  <c:v>1 (0.4%) - Above $400,000</c:v>
                </c:pt>
                <c:pt idx="1">
                  <c:v>1 (0.4%) - $300,000 to $400,000</c:v>
                </c:pt>
                <c:pt idx="2">
                  <c:v>8 (3%) - $250,000 to $300,000</c:v>
                </c:pt>
                <c:pt idx="3">
                  <c:v>12 (4%) - $200,000 to $250,000</c:v>
                </c:pt>
                <c:pt idx="4">
                  <c:v>38 (14%) - $150,000 to $200,000</c:v>
                </c:pt>
                <c:pt idx="5">
                  <c:v>74 (27%) - $100,000 to $150,000</c:v>
                </c:pt>
                <c:pt idx="6">
                  <c:v>15 (6%) - $90,000 to $100,000</c:v>
                </c:pt>
                <c:pt idx="7">
                  <c:v>22 (8%) - $80,000 to $90,000</c:v>
                </c:pt>
                <c:pt idx="8">
                  <c:v>20 (7%) - $70,000 to $80,000</c:v>
                </c:pt>
                <c:pt idx="9">
                  <c:v>27 (10%) - $60,000 to $70,000</c:v>
                </c:pt>
                <c:pt idx="10">
                  <c:v>21 (8%) - $50,000 to $60,000</c:v>
                </c:pt>
                <c:pt idx="11">
                  <c:v>34 (13%) - Below $60,000</c:v>
                </c:pt>
              </c:strCache>
            </c:strRef>
          </c:cat>
          <c:val>
            <c:numRef>
              <c:f>'2009 - MOD'!$B$394:$B$405</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58755090168702206"/>
          <c:y val="0.17508028668249537"/>
          <c:w val="0.4008144269924403"/>
          <c:h val="0.74407895010775282"/>
        </c:manualLayout>
      </c:layout>
    </c:legend>
    <c:plotVisOnly val="1"/>
  </c:chart>
  <c:spPr>
    <a:ln>
      <a:solidFill>
        <a:schemeClr val="tx1"/>
      </a:solidFill>
    </a:ln>
  </c:spPr>
  <c:printSettings>
    <c:headerFooter/>
    <c:pageMargins b="0.75000000000000433" l="0.70000000000000062" r="0.70000000000000062" t="0.75000000000000433"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62121911927729923"/>
          <c:y val="2.2598035779652192E-2"/>
          <c:w val="0.37878088072270516"/>
          <c:h val="0.95480361690693705"/>
        </c:manualLayout>
      </c:layout>
    </c:legend>
    <c:plotVisOnly val="1"/>
  </c:chart>
  <c:spPr>
    <a:ln>
      <a:solidFill>
        <a:sysClr val="windowText" lastClr="000000">
          <a:lumMod val="95000"/>
          <a:lumOff val="5000"/>
        </a:sysClr>
      </a:solidFill>
    </a:ln>
  </c:spPr>
  <c:printSettings>
    <c:headerFooter/>
    <c:pageMargins b="0.75000000000000477" l="0.70000000000000062" r="0.70000000000000062" t="0.75000000000000477"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style val="1"/>
  <c:chart>
    <c:plotArea>
      <c:layout>
        <c:manualLayout>
          <c:layoutTarget val="inner"/>
          <c:xMode val="edge"/>
          <c:yMode val="edge"/>
          <c:x val="7.3572412359346556E-2"/>
          <c:y val="0.14113243629722888"/>
          <c:w val="0.51471427457706398"/>
          <c:h val="0.79978636528090941"/>
        </c:manualLayout>
      </c:layout>
      <c:pieChart>
        <c:varyColors val="1"/>
        <c:ser>
          <c:idx val="0"/>
          <c:order val="0"/>
          <c:spPr>
            <a:ln>
              <a:solidFill>
                <a:schemeClr val="tx1"/>
              </a:solidFill>
            </a:ln>
          </c:spPr>
          <c:dLbls>
            <c:txPr>
              <a:bodyPr/>
              <a:lstStyle/>
              <a:p>
                <a:pPr>
                  <a:defRPr sz="1200" b="1"/>
                </a:pPr>
                <a:endParaRPr lang="en-US"/>
              </a:p>
            </c:txPr>
            <c:showVal val="1"/>
            <c:showPercent val="1"/>
            <c:separator>
</c:separator>
            <c:showLeaderLines val="1"/>
          </c:dLbls>
          <c:cat>
            <c:strRef>
              <c:f>'2009 - MOD-POLICE'!$A$127:$A$135</c:f>
              <c:strCache>
                <c:ptCount val="9"/>
                <c:pt idx="0">
                  <c:v>1 - Above $400,000</c:v>
                </c:pt>
                <c:pt idx="1">
                  <c:v>1 - $300,000 to $400,000</c:v>
                </c:pt>
                <c:pt idx="2">
                  <c:v>6 - $200,000 to $300,000</c:v>
                </c:pt>
                <c:pt idx="3">
                  <c:v>13 - $150,000 to $200,000</c:v>
                </c:pt>
                <c:pt idx="4">
                  <c:v>30 - $100,000 to $150,000</c:v>
                </c:pt>
                <c:pt idx="5">
                  <c:v>2 - $90,000 to $100,000</c:v>
                </c:pt>
                <c:pt idx="6">
                  <c:v>4 - $80,000 to $90,000</c:v>
                </c:pt>
                <c:pt idx="7">
                  <c:v>1 - $70,000 to $80,000</c:v>
                </c:pt>
                <c:pt idx="8">
                  <c:v>6 - Below $70,000</c:v>
                </c:pt>
              </c:strCache>
            </c:strRef>
          </c:cat>
          <c:val>
            <c:numRef>
              <c:f>'2009 - MOD-POLICE'!$B$127:$B$135</c:f>
              <c:numCache>
                <c:formatCode>General</c:formatCode>
                <c:ptCount val="9"/>
                <c:pt idx="0">
                  <c:v>1</c:v>
                </c:pt>
                <c:pt idx="1">
                  <c:v>1</c:v>
                </c:pt>
                <c:pt idx="2">
                  <c:v>6</c:v>
                </c:pt>
                <c:pt idx="3">
                  <c:v>13</c:v>
                </c:pt>
                <c:pt idx="4">
                  <c:v>30</c:v>
                </c:pt>
                <c:pt idx="5">
                  <c:v>2</c:v>
                </c:pt>
                <c:pt idx="6">
                  <c:v>4</c:v>
                </c:pt>
                <c:pt idx="7">
                  <c:v>1</c:v>
                </c:pt>
                <c:pt idx="8">
                  <c:v>6</c:v>
                </c:pt>
              </c:numCache>
            </c:numRef>
          </c:val>
        </c:ser>
        <c:firstSliceAng val="0"/>
      </c:pieChart>
    </c:plotArea>
    <c:legend>
      <c:legendPos val="r"/>
      <c:layout>
        <c:manualLayout>
          <c:xMode val="edge"/>
          <c:yMode val="edge"/>
          <c:x val="0.64205711909773655"/>
          <c:y val="0.18456090743069853"/>
          <c:w val="0.32493958057223082"/>
          <c:h val="0.69241634434815558"/>
        </c:manualLayout>
      </c:layout>
      <c:txPr>
        <a:bodyPr/>
        <a:lstStyle/>
        <a:p>
          <a:pPr>
            <a:defRPr sz="1200" b="1"/>
          </a:pPr>
          <a:endParaRPr lang="en-US"/>
        </a:p>
      </c:txPr>
    </c:legend>
    <c:plotVisOnly val="1"/>
  </c:chart>
  <c:spPr>
    <a:ln>
      <a:solidFill>
        <a:schemeClr val="tx1"/>
      </a:solidFill>
    </a:ln>
  </c:spPr>
  <c:printSettings>
    <c:headerFooter/>
    <c:pageMargins b="0.75000000000000477" l="0.70000000000000062" r="0.70000000000000062" t="0.75000000000000477" header="0.30000000000000032" footer="0.30000000000000032"/>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style val="10"/>
  <c:chart>
    <c:plotArea>
      <c:layout>
        <c:manualLayout>
          <c:layoutTarget val="inner"/>
          <c:xMode val="edge"/>
          <c:yMode val="edge"/>
          <c:x val="7.6065960252545459E-2"/>
          <c:y val="0.14434066988797864"/>
          <c:w val="0.50390461289269373"/>
          <c:h val="0.79978684977808745"/>
        </c:manualLayout>
      </c:layout>
      <c:pieChart>
        <c:varyColors val="1"/>
        <c:ser>
          <c:idx val="0"/>
          <c:order val="0"/>
          <c:spPr>
            <a:ln>
              <a:solidFill>
                <a:schemeClr val="tx1"/>
              </a:solidFill>
            </a:ln>
          </c:spPr>
          <c:dLbls>
            <c:txPr>
              <a:bodyPr/>
              <a:lstStyle/>
              <a:p>
                <a:pPr>
                  <a:defRPr sz="1200" b="1"/>
                </a:pPr>
                <a:endParaRPr lang="en-US"/>
              </a:p>
            </c:txPr>
            <c:showVal val="1"/>
            <c:showPercent val="1"/>
            <c:separator>
</c:separator>
            <c:showLeaderLines val="1"/>
          </c:dLbls>
          <c:cat>
            <c:strRef>
              <c:f>'2009 - MOD-POLICE'!$A$127:$A$135</c:f>
              <c:strCache>
                <c:ptCount val="9"/>
                <c:pt idx="0">
                  <c:v>1 - Above $400,000</c:v>
                </c:pt>
                <c:pt idx="1">
                  <c:v>1 - $300,000 to $400,000</c:v>
                </c:pt>
                <c:pt idx="2">
                  <c:v>6 - $200,000 to $300,000</c:v>
                </c:pt>
                <c:pt idx="3">
                  <c:v>13 - $150,000 to $200,000</c:v>
                </c:pt>
                <c:pt idx="4">
                  <c:v>30 - $100,000 to $150,000</c:v>
                </c:pt>
                <c:pt idx="5">
                  <c:v>2 - $90,000 to $100,000</c:v>
                </c:pt>
                <c:pt idx="6">
                  <c:v>4 - $80,000 to $90,000</c:v>
                </c:pt>
                <c:pt idx="7">
                  <c:v>1 - $70,000 to $80,000</c:v>
                </c:pt>
                <c:pt idx="8">
                  <c:v>6 - Below $70,000</c:v>
                </c:pt>
              </c:strCache>
            </c:strRef>
          </c:cat>
          <c:val>
            <c:numRef>
              <c:f>'2009 - MOD-POLICE'!$B$127:$B$135</c:f>
              <c:numCache>
                <c:formatCode>General</c:formatCode>
                <c:ptCount val="9"/>
                <c:pt idx="0">
                  <c:v>1</c:v>
                </c:pt>
                <c:pt idx="1">
                  <c:v>1</c:v>
                </c:pt>
                <c:pt idx="2">
                  <c:v>6</c:v>
                </c:pt>
                <c:pt idx="3">
                  <c:v>13</c:v>
                </c:pt>
                <c:pt idx="4">
                  <c:v>30</c:v>
                </c:pt>
                <c:pt idx="5">
                  <c:v>2</c:v>
                </c:pt>
                <c:pt idx="6">
                  <c:v>4</c:v>
                </c:pt>
                <c:pt idx="7">
                  <c:v>1</c:v>
                </c:pt>
                <c:pt idx="8">
                  <c:v>6</c:v>
                </c:pt>
              </c:numCache>
            </c:numRef>
          </c:val>
        </c:ser>
        <c:firstSliceAng val="0"/>
      </c:pieChart>
    </c:plotArea>
    <c:legend>
      <c:legendPos val="r"/>
      <c:layout>
        <c:manualLayout>
          <c:xMode val="edge"/>
          <c:yMode val="edge"/>
          <c:x val="0.62157234384474158"/>
          <c:y val="0.1741538396614484"/>
          <c:w val="0.31811532443743401"/>
          <c:h val="0.71634814823389537"/>
        </c:manualLayout>
      </c:layout>
      <c:txPr>
        <a:bodyPr/>
        <a:lstStyle/>
        <a:p>
          <a:pPr>
            <a:defRPr sz="1200" b="1"/>
          </a:pPr>
          <a:endParaRPr lang="en-US"/>
        </a:p>
      </c:txPr>
    </c:legend>
    <c:plotVisOnly val="1"/>
  </c:chart>
  <c:spPr>
    <a:ln>
      <a:solidFill>
        <a:schemeClr val="tx1"/>
      </a:solidFill>
    </a:ln>
  </c:spPr>
  <c:printSettings>
    <c:headerFooter/>
    <c:pageMargins b="0.75000000000000477" l="0.70000000000000062" r="0.70000000000000062" t="0.75000000000000477"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sz="1400"/>
              <a:t>Number of City</a:t>
            </a:r>
            <a:r>
              <a:rPr lang="en-US" sz="1400" baseline="0"/>
              <a:t> Employees with Earnings in Each Range</a:t>
            </a:r>
            <a:endParaRPr lang="en-US" sz="1400"/>
          </a:p>
        </c:rich>
      </c:tx>
      <c:layout>
        <c:manualLayout>
          <c:xMode val="edge"/>
          <c:yMode val="edge"/>
          <c:x val="9.7934800034813266E-2"/>
          <c:y val="2.4922118380062312E-2"/>
        </c:manualLayout>
      </c:layout>
    </c:title>
    <c:plotArea>
      <c:layout/>
      <c:pieChart>
        <c:varyColors val="1"/>
        <c:ser>
          <c:idx val="0"/>
          <c:order val="0"/>
          <c:tx>
            <c:strRef>
              <c:f>'2009 - MOD'!$B$393</c:f>
              <c:strCache>
                <c:ptCount val="1"/>
                <c:pt idx="0">
                  <c:v>Count</c:v>
                </c:pt>
              </c:strCache>
            </c:strRef>
          </c:tx>
          <c:spPr>
            <a:ln>
              <a:solidFill>
                <a:sysClr val="windowText" lastClr="000000"/>
              </a:solidFill>
            </a:ln>
          </c:spPr>
          <c:dLbls>
            <c:showVal val="1"/>
            <c:showPercent val="1"/>
            <c:separator>
</c:separator>
            <c:showLeaderLines val="1"/>
          </c:dLbls>
          <c:cat>
            <c:strRef>
              <c:f>'2009 - MOD'!$A$394:$A$405</c:f>
              <c:strCache>
                <c:ptCount val="12"/>
                <c:pt idx="0">
                  <c:v>1 (0.4%) - Above $400,000</c:v>
                </c:pt>
                <c:pt idx="1">
                  <c:v>1 (0.4%) - $300,000 to $400,000</c:v>
                </c:pt>
                <c:pt idx="2">
                  <c:v>8 (3%) - $250,000 to $300,000</c:v>
                </c:pt>
                <c:pt idx="3">
                  <c:v>12 (4%) - $200,000 to $250,000</c:v>
                </c:pt>
                <c:pt idx="4">
                  <c:v>38 (14%) - $150,000 to $200,000</c:v>
                </c:pt>
                <c:pt idx="5">
                  <c:v>74 (27%) - $100,000 to $150,000</c:v>
                </c:pt>
                <c:pt idx="6">
                  <c:v>15 (6%) - $90,000 to $100,000</c:v>
                </c:pt>
                <c:pt idx="7">
                  <c:v>22 (8%) - $80,000 to $90,000</c:v>
                </c:pt>
                <c:pt idx="8">
                  <c:v>20 (7%) - $70,000 to $80,000</c:v>
                </c:pt>
                <c:pt idx="9">
                  <c:v>27 (10%) - $60,000 to $70,000</c:v>
                </c:pt>
                <c:pt idx="10">
                  <c:v>21 (8%) - $50,000 to $60,000</c:v>
                </c:pt>
                <c:pt idx="11">
                  <c:v>34 (13%) - Below $60,000</c:v>
                </c:pt>
              </c:strCache>
            </c:strRef>
          </c:cat>
          <c:val>
            <c:numRef>
              <c:f>'2009 - MOD'!$B$394:$B$405</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5875509016870214"/>
          <c:y val="0.17508028668249562"/>
          <c:w val="0.4008144269924408"/>
          <c:h val="0.74407895010775282"/>
        </c:manualLayout>
      </c:layout>
    </c:legend>
    <c:plotVisOnly val="1"/>
  </c:chart>
  <c:spPr>
    <a:ln>
      <a:solidFill>
        <a:schemeClr val="tx1"/>
      </a:solidFill>
    </a:ln>
  </c:spPr>
  <c:printSettings>
    <c:headerFooter/>
    <c:pageMargins b="0.75000000000000477" l="0.70000000000000062" r="0.70000000000000062" t="0.75000000000000477"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chemeClr val="tx1"/>
              </a:solidFill>
            </a:ln>
          </c:spPr>
          <c:dLbls>
            <c:showVal val="1"/>
            <c:showPercent val="1"/>
            <c:separator>
</c:separator>
            <c:showLeaderLines val="1"/>
          </c:dLbls>
          <c:cat>
            <c:strRef>
              <c:f>'2009 - MOD'!$A$394:$A$405</c:f>
              <c:strCache>
                <c:ptCount val="12"/>
                <c:pt idx="0">
                  <c:v>1 (0.4%) - Above $400,000</c:v>
                </c:pt>
                <c:pt idx="1">
                  <c:v>1 (0.4%) - $300,000 to $400,000</c:v>
                </c:pt>
                <c:pt idx="2">
                  <c:v>8 (3%) - $250,000 to $300,000</c:v>
                </c:pt>
                <c:pt idx="3">
                  <c:v>12 (4%) - $200,000 to $250,000</c:v>
                </c:pt>
                <c:pt idx="4">
                  <c:v>38 (14%) - $150,000 to $200,000</c:v>
                </c:pt>
                <c:pt idx="5">
                  <c:v>74 (27%) - $100,000 to $150,000</c:v>
                </c:pt>
                <c:pt idx="6">
                  <c:v>15 (6%) - $90,000 to $100,000</c:v>
                </c:pt>
                <c:pt idx="7">
                  <c:v>22 (8%) - $80,000 to $90,000</c:v>
                </c:pt>
                <c:pt idx="8">
                  <c:v>20 (7%) - $70,000 to $80,000</c:v>
                </c:pt>
                <c:pt idx="9">
                  <c:v>27 (10%) - $60,000 to $70,000</c:v>
                </c:pt>
                <c:pt idx="10">
                  <c:v>21 (8%) - $50,000 to $60,000</c:v>
                </c:pt>
                <c:pt idx="11">
                  <c:v>34 (13%) - Below $60,000</c:v>
                </c:pt>
              </c:strCache>
            </c:strRef>
          </c:cat>
          <c:val>
            <c:numRef>
              <c:f>'2009 - MOD'!$B$394:$B$405</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61921708185053359"/>
          <c:y val="7.9422572178477702E-2"/>
          <c:w val="0.36654804270462632"/>
          <c:h val="0.83738837730029514"/>
        </c:manualLayout>
      </c:layout>
    </c:legend>
    <c:plotVisOnly val="1"/>
  </c:chart>
  <c:spPr>
    <a:ln>
      <a:solidFill>
        <a:schemeClr val="tx1"/>
      </a:solidFill>
    </a:ln>
  </c:spPr>
  <c:printSettings>
    <c:headerFooter/>
    <c:pageMargins b="0.75000000000000477" l="0.70000000000000062" r="0.70000000000000062" t="0.75000000000000477"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style val="1"/>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58761541094989078"/>
          <c:y val="6.1291338582676956E-2"/>
          <c:w val="0.37893977299660636"/>
          <c:h val="0.85317489859222162"/>
        </c:manualLayout>
      </c:layout>
    </c:legend>
    <c:plotVisOnly val="1"/>
  </c:chart>
  <c:spPr>
    <a:ln>
      <a:solidFill>
        <a:schemeClr val="tx1">
          <a:lumMod val="95000"/>
          <a:lumOff val="5000"/>
        </a:schemeClr>
      </a:solidFill>
    </a:ln>
  </c:spPr>
  <c:printSettings>
    <c:headerFooter/>
    <c:pageMargins b="0.75000000000000477" l="0.70000000000000062" r="0.70000000000000062" t="0.75000000000000477"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62121911927729923"/>
          <c:y val="2.2598035779652192E-2"/>
          <c:w val="0.37878088072270516"/>
          <c:h val="0.95480361690693705"/>
        </c:manualLayout>
      </c:layout>
    </c:legend>
    <c:plotVisOnly val="1"/>
  </c:chart>
  <c:spPr>
    <a:ln>
      <a:solidFill>
        <a:sysClr val="windowText" lastClr="000000">
          <a:lumMod val="95000"/>
          <a:lumOff val="5000"/>
        </a:sysClr>
      </a:solidFill>
    </a:ln>
  </c:spPr>
  <c:printSettings>
    <c:headerFooter/>
    <c:pageMargins b="0.75000000000000477" l="0.70000000000000062" r="0.70000000000000062" t="0.750000000000004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chemeClr val="tx1"/>
              </a:solidFill>
            </a:ln>
          </c:spPr>
          <c:dLbls>
            <c:showVal val="1"/>
            <c:showPercent val="1"/>
            <c:separator>
</c:separator>
            <c:showLeaderLines val="1"/>
          </c:dLbls>
          <c:cat>
            <c:strRef>
              <c:f>'2009 - MOD'!$A$394:$A$405</c:f>
              <c:strCache>
                <c:ptCount val="12"/>
                <c:pt idx="0">
                  <c:v>1 (0.4%) - Above $400,000</c:v>
                </c:pt>
                <c:pt idx="1">
                  <c:v>1 (0.4%) - $300,000 to $400,000</c:v>
                </c:pt>
                <c:pt idx="2">
                  <c:v>8 (3%) - $250,000 to $300,000</c:v>
                </c:pt>
                <c:pt idx="3">
                  <c:v>12 (4%) - $200,000 to $250,000</c:v>
                </c:pt>
                <c:pt idx="4">
                  <c:v>38 (14%) - $150,000 to $200,000</c:v>
                </c:pt>
                <c:pt idx="5">
                  <c:v>74 (27%) - $100,000 to $150,000</c:v>
                </c:pt>
                <c:pt idx="6">
                  <c:v>15 (6%) - $90,000 to $100,000</c:v>
                </c:pt>
                <c:pt idx="7">
                  <c:v>22 (8%) - $80,000 to $90,000</c:v>
                </c:pt>
                <c:pt idx="8">
                  <c:v>20 (7%) - $70,000 to $80,000</c:v>
                </c:pt>
                <c:pt idx="9">
                  <c:v>27 (10%) - $60,000 to $70,000</c:v>
                </c:pt>
                <c:pt idx="10">
                  <c:v>21 (8%) - $50,000 to $60,000</c:v>
                </c:pt>
                <c:pt idx="11">
                  <c:v>34 (13%) - Below $60,000</c:v>
                </c:pt>
              </c:strCache>
            </c:strRef>
          </c:cat>
          <c:val>
            <c:numRef>
              <c:f>'2009 - MOD'!$B$394:$B$405</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61921708185053359"/>
          <c:y val="7.9422572178477702E-2"/>
          <c:w val="0.36654804270462632"/>
          <c:h val="0.83738837730029514"/>
        </c:manualLayout>
      </c:layout>
    </c:legend>
    <c:plotVisOnly val="1"/>
  </c:chart>
  <c:spPr>
    <a:ln>
      <a:solidFill>
        <a:schemeClr val="tx1"/>
      </a:solidFill>
    </a:ln>
  </c:spPr>
  <c:printSettings>
    <c:headerFooter/>
    <c:pageMargins b="0.75000000000000433" l="0.70000000000000062" r="0.70000000000000062" t="0.750000000000004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1"/>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58761541094989023"/>
          <c:y val="6.1291338582676956E-2"/>
          <c:w val="0.37893977299660597"/>
          <c:h val="0.85317489859222162"/>
        </c:manualLayout>
      </c:layout>
    </c:legend>
    <c:plotVisOnly val="1"/>
  </c:chart>
  <c:spPr>
    <a:ln>
      <a:solidFill>
        <a:schemeClr val="tx1">
          <a:lumMod val="95000"/>
          <a:lumOff val="5000"/>
        </a:schemeClr>
      </a:solidFill>
    </a:ln>
  </c:spPr>
  <c:printSettings>
    <c:headerFooter/>
    <c:pageMargins b="0.75000000000000433" l="0.70000000000000062" r="0.70000000000000062" t="0.750000000000004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pieChart>
        <c:varyColors val="1"/>
        <c:ser>
          <c:idx val="0"/>
          <c:order val="0"/>
          <c:spPr>
            <a:ln>
              <a:solidFill>
                <a:sysClr val="windowText" lastClr="000000">
                  <a:lumMod val="95000"/>
                  <a:lumOff val="5000"/>
                </a:sysClr>
              </a:solidFill>
            </a:ln>
          </c:spPr>
          <c:dLbls>
            <c:showVal val="1"/>
            <c:showLeaderLines val="1"/>
          </c:dLbls>
          <c:cat>
            <c:strRef>
              <c:f>'2009 - MOD'!$A$440:$A$451</c:f>
              <c:strCache>
                <c:ptCount val="12"/>
                <c:pt idx="0">
                  <c:v>0.37% (1) - Above $400,000</c:v>
                </c:pt>
                <c:pt idx="1">
                  <c:v>0.37% (1) - $300,000 to $400,000</c:v>
                </c:pt>
                <c:pt idx="2">
                  <c:v>2.93% (8) - $250,000 to $300,000</c:v>
                </c:pt>
                <c:pt idx="3">
                  <c:v>4.40% (12) - $200,000 to $250,000</c:v>
                </c:pt>
                <c:pt idx="4">
                  <c:v>13.92% (38) - $150,000 to $200,000</c:v>
                </c:pt>
                <c:pt idx="5">
                  <c:v>27.11% (74) - $100,000 to $150,000</c:v>
                </c:pt>
                <c:pt idx="6">
                  <c:v>5.49% (15) - $90,000 to $100,000</c:v>
                </c:pt>
                <c:pt idx="7">
                  <c:v>8.06% (22) - $80,000 to $90,000</c:v>
                </c:pt>
                <c:pt idx="8">
                  <c:v>7.33% (20) - $70,000 to $80,000</c:v>
                </c:pt>
                <c:pt idx="9">
                  <c:v>9.89% (27) - $60,000 to $70,000</c:v>
                </c:pt>
                <c:pt idx="10">
                  <c:v>7.69% (21) - $50,000 to $60,000</c:v>
                </c:pt>
                <c:pt idx="11">
                  <c:v>12.45% (34) - $0 to $60,000</c:v>
                </c:pt>
              </c:strCache>
            </c:strRef>
          </c:cat>
          <c:val>
            <c:numRef>
              <c:f>'2009 - MOD'!$B$440:$B$451</c:f>
              <c:numCache>
                <c:formatCode>0.00%</c:formatCode>
                <c:ptCount val="12"/>
                <c:pt idx="0">
                  <c:v>3.663003663003663E-3</c:v>
                </c:pt>
                <c:pt idx="1">
                  <c:v>3.663003663003663E-3</c:v>
                </c:pt>
                <c:pt idx="2">
                  <c:v>2.9304029304029304E-2</c:v>
                </c:pt>
                <c:pt idx="3">
                  <c:v>4.3956043956043959E-2</c:v>
                </c:pt>
                <c:pt idx="4">
                  <c:v>0.1391941391941392</c:v>
                </c:pt>
                <c:pt idx="5">
                  <c:v>0.27106227106227104</c:v>
                </c:pt>
                <c:pt idx="6">
                  <c:v>5.4945054945054944E-2</c:v>
                </c:pt>
                <c:pt idx="7">
                  <c:v>8.0586080586080591E-2</c:v>
                </c:pt>
                <c:pt idx="8">
                  <c:v>7.3260073260073263E-2</c:v>
                </c:pt>
                <c:pt idx="9">
                  <c:v>9.8901098901098897E-2</c:v>
                </c:pt>
                <c:pt idx="10">
                  <c:v>7.6923076923076927E-2</c:v>
                </c:pt>
                <c:pt idx="11">
                  <c:v>0.12454212454212454</c:v>
                </c:pt>
              </c:numCache>
            </c:numRef>
          </c:val>
        </c:ser>
        <c:firstSliceAng val="0"/>
      </c:pieChart>
    </c:plotArea>
    <c:legend>
      <c:legendPos val="r"/>
      <c:layout>
        <c:manualLayout>
          <c:xMode val="edge"/>
          <c:yMode val="edge"/>
          <c:x val="0.62121911927729923"/>
          <c:y val="2.2598035779652192E-2"/>
          <c:w val="0.37878088072270477"/>
          <c:h val="0.95480361690693705"/>
        </c:manualLayout>
      </c:layout>
    </c:legend>
    <c:plotVisOnly val="1"/>
  </c:chart>
  <c:spPr>
    <a:ln>
      <a:solidFill>
        <a:sysClr val="windowText" lastClr="000000">
          <a:lumMod val="95000"/>
          <a:lumOff val="5000"/>
        </a:sysClr>
      </a:solidFill>
    </a:ln>
  </c:spPr>
  <c:printSettings>
    <c:headerFooter/>
    <c:pageMargins b="0.75000000000000433" l="0.70000000000000062" r="0.70000000000000062" t="0.750000000000004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1"/>
  <c:chart>
    <c:plotArea>
      <c:layout/>
      <c:pieChart>
        <c:varyColors val="1"/>
        <c:ser>
          <c:idx val="0"/>
          <c:order val="0"/>
          <c:spPr>
            <a:ln>
              <a:solidFill>
                <a:schemeClr val="tx1"/>
              </a:solidFill>
            </a:ln>
          </c:spPr>
          <c:dLbls>
            <c:txPr>
              <a:bodyPr/>
              <a:lstStyle/>
              <a:p>
                <a:pPr>
                  <a:defRPr sz="1200" b="1"/>
                </a:pPr>
                <a:endParaRPr lang="en-US"/>
              </a:p>
            </c:txPr>
            <c:showVal val="1"/>
            <c:showPercent val="1"/>
            <c:separator>
</c:separator>
            <c:showLeaderLines val="1"/>
          </c:dLbls>
          <c:cat>
            <c:strRef>
              <c:f>'2009 - MOD'!$A$342:$A$353</c:f>
              <c:strCache>
                <c:ptCount val="12"/>
                <c:pt idx="0">
                  <c:v>1 - Above $400,000</c:v>
                </c:pt>
                <c:pt idx="1">
                  <c:v>1 - $300,000 to $400,000</c:v>
                </c:pt>
                <c:pt idx="2">
                  <c:v>8 - $250,000 to $300,000</c:v>
                </c:pt>
                <c:pt idx="3">
                  <c:v>12 - $200,000 to $250,000</c:v>
                </c:pt>
                <c:pt idx="4">
                  <c:v>38 - $150,000 to $200,000</c:v>
                </c:pt>
                <c:pt idx="5">
                  <c:v>74 - $100,000 to $150,000</c:v>
                </c:pt>
                <c:pt idx="6">
                  <c:v>15 - $90,000 to $100,000</c:v>
                </c:pt>
                <c:pt idx="7">
                  <c:v>22 - $80,000 to $90,000</c:v>
                </c:pt>
                <c:pt idx="8">
                  <c:v>20 - $70,000 to $80,000</c:v>
                </c:pt>
                <c:pt idx="9">
                  <c:v>27 - $60,000 to $70,000</c:v>
                </c:pt>
                <c:pt idx="10">
                  <c:v>21 - $50,000 to $60,000</c:v>
                </c:pt>
                <c:pt idx="11">
                  <c:v>55 - Below $60,000</c:v>
                </c:pt>
              </c:strCache>
            </c:strRef>
          </c:cat>
          <c:val>
            <c:numRef>
              <c:f>'2009 - MOD'!$B$342:$B$353</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txPr>
        <a:bodyPr/>
        <a:lstStyle/>
        <a:p>
          <a:pPr>
            <a:defRPr sz="1200" b="1"/>
          </a:pPr>
          <a:endParaRPr lang="en-US"/>
        </a:p>
      </c:txPr>
    </c:legend>
    <c:plotVisOnly val="1"/>
  </c:chart>
  <c:spPr>
    <a:ln>
      <a:solidFill>
        <a:schemeClr val="tx1"/>
      </a:solidFill>
    </a:ln>
  </c:spPr>
  <c:printSettings>
    <c:headerFooter/>
    <c:pageMargins b="0.75000000000000477" l="0.70000000000000062" r="0.70000000000000062" t="0.75000000000000477"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10"/>
  <c:chart>
    <c:plotArea>
      <c:layout/>
      <c:pieChart>
        <c:varyColors val="1"/>
        <c:ser>
          <c:idx val="0"/>
          <c:order val="0"/>
          <c:spPr>
            <a:ln>
              <a:solidFill>
                <a:schemeClr val="tx1"/>
              </a:solidFill>
            </a:ln>
          </c:spPr>
          <c:dLbls>
            <c:txPr>
              <a:bodyPr/>
              <a:lstStyle/>
              <a:p>
                <a:pPr>
                  <a:defRPr sz="1200" b="1"/>
                </a:pPr>
                <a:endParaRPr lang="en-US"/>
              </a:p>
            </c:txPr>
            <c:showVal val="1"/>
            <c:showPercent val="1"/>
            <c:separator>
</c:separator>
            <c:showLeaderLines val="1"/>
          </c:dLbls>
          <c:cat>
            <c:strRef>
              <c:f>'2009 - MOD'!$A$342:$A$353</c:f>
              <c:strCache>
                <c:ptCount val="12"/>
                <c:pt idx="0">
                  <c:v>1 - Above $400,000</c:v>
                </c:pt>
                <c:pt idx="1">
                  <c:v>1 - $300,000 to $400,000</c:v>
                </c:pt>
                <c:pt idx="2">
                  <c:v>8 - $250,000 to $300,000</c:v>
                </c:pt>
                <c:pt idx="3">
                  <c:v>12 - $200,000 to $250,000</c:v>
                </c:pt>
                <c:pt idx="4">
                  <c:v>38 - $150,000 to $200,000</c:v>
                </c:pt>
                <c:pt idx="5">
                  <c:v>74 - $100,000 to $150,000</c:v>
                </c:pt>
                <c:pt idx="6">
                  <c:v>15 - $90,000 to $100,000</c:v>
                </c:pt>
                <c:pt idx="7">
                  <c:v>22 - $80,000 to $90,000</c:v>
                </c:pt>
                <c:pt idx="8">
                  <c:v>20 - $70,000 to $80,000</c:v>
                </c:pt>
                <c:pt idx="9">
                  <c:v>27 - $60,000 to $70,000</c:v>
                </c:pt>
                <c:pt idx="10">
                  <c:v>21 - $50,000 to $60,000</c:v>
                </c:pt>
                <c:pt idx="11">
                  <c:v>55 - Below $60,000</c:v>
                </c:pt>
              </c:strCache>
            </c:strRef>
          </c:cat>
          <c:val>
            <c:numRef>
              <c:f>'2009 - MOD'!$B$342:$B$353</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txPr>
        <a:bodyPr/>
        <a:lstStyle/>
        <a:p>
          <a:pPr>
            <a:defRPr sz="1200" b="1"/>
          </a:pPr>
          <a:endParaRPr lang="en-US"/>
        </a:p>
      </c:txPr>
    </c:legend>
    <c:plotVisOnly val="1"/>
  </c:chart>
  <c:spPr>
    <a:ln>
      <a:solidFill>
        <a:schemeClr val="tx1"/>
      </a:solidFill>
    </a:ln>
  </c:spPr>
  <c:printSettings>
    <c:headerFooter/>
    <c:pageMargins b="0.75000000000000477" l="0.70000000000000062" r="0.70000000000000062" t="0.750000000000004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1"/>
  <c:chart>
    <c:title>
      <c:tx>
        <c:rich>
          <a:bodyPr/>
          <a:lstStyle/>
          <a:p>
            <a:pPr>
              <a:defRPr/>
            </a:pPr>
            <a:r>
              <a:rPr lang="en-US" sz="1400"/>
              <a:t>Number of City</a:t>
            </a:r>
            <a:r>
              <a:rPr lang="en-US" sz="1400" baseline="0"/>
              <a:t> Employees with Earnings in Each Range</a:t>
            </a:r>
            <a:endParaRPr lang="en-US" sz="1400"/>
          </a:p>
        </c:rich>
      </c:tx>
      <c:layout>
        <c:manualLayout>
          <c:xMode val="edge"/>
          <c:yMode val="edge"/>
          <c:x val="9.7934800034813266E-2"/>
          <c:y val="2.4922118380062312E-2"/>
        </c:manualLayout>
      </c:layout>
    </c:title>
    <c:plotArea>
      <c:layout/>
      <c:pieChart>
        <c:varyColors val="1"/>
        <c:ser>
          <c:idx val="0"/>
          <c:order val="0"/>
          <c:tx>
            <c:strRef>
              <c:f>'2009 - MOD'!$B$393</c:f>
              <c:strCache>
                <c:ptCount val="1"/>
                <c:pt idx="0">
                  <c:v>Count</c:v>
                </c:pt>
              </c:strCache>
            </c:strRef>
          </c:tx>
          <c:spPr>
            <a:ln>
              <a:solidFill>
                <a:sysClr val="windowText" lastClr="000000"/>
              </a:solidFill>
            </a:ln>
          </c:spPr>
          <c:dLbls>
            <c:showVal val="1"/>
            <c:showPercent val="1"/>
            <c:separator>
</c:separator>
            <c:showLeaderLines val="1"/>
          </c:dLbls>
          <c:cat>
            <c:strRef>
              <c:f>'2009 - MOD'!$A$394:$A$405</c:f>
              <c:strCache>
                <c:ptCount val="12"/>
                <c:pt idx="0">
                  <c:v>1 (0.4%) - Above $400,000</c:v>
                </c:pt>
                <c:pt idx="1">
                  <c:v>1 (0.4%) - $300,000 to $400,000</c:v>
                </c:pt>
                <c:pt idx="2">
                  <c:v>8 (3%) - $250,000 to $300,000</c:v>
                </c:pt>
                <c:pt idx="3">
                  <c:v>12 (4%) - $200,000 to $250,000</c:v>
                </c:pt>
                <c:pt idx="4">
                  <c:v>38 (14%) - $150,000 to $200,000</c:v>
                </c:pt>
                <c:pt idx="5">
                  <c:v>74 (27%) - $100,000 to $150,000</c:v>
                </c:pt>
                <c:pt idx="6">
                  <c:v>15 (6%) - $90,000 to $100,000</c:v>
                </c:pt>
                <c:pt idx="7">
                  <c:v>22 (8%) - $80,000 to $90,000</c:v>
                </c:pt>
                <c:pt idx="8">
                  <c:v>20 (7%) - $70,000 to $80,000</c:v>
                </c:pt>
                <c:pt idx="9">
                  <c:v>27 (10%) - $60,000 to $70,000</c:v>
                </c:pt>
                <c:pt idx="10">
                  <c:v>21 (8%) - $50,000 to $60,000</c:v>
                </c:pt>
                <c:pt idx="11">
                  <c:v>34 (13%) - Below $60,000</c:v>
                </c:pt>
              </c:strCache>
            </c:strRef>
          </c:cat>
          <c:val>
            <c:numRef>
              <c:f>'2009 - MOD'!$B$394:$B$405</c:f>
              <c:numCache>
                <c:formatCode>General</c:formatCode>
                <c:ptCount val="12"/>
                <c:pt idx="0">
                  <c:v>1</c:v>
                </c:pt>
                <c:pt idx="1">
                  <c:v>1</c:v>
                </c:pt>
                <c:pt idx="2">
                  <c:v>8</c:v>
                </c:pt>
                <c:pt idx="3">
                  <c:v>12</c:v>
                </c:pt>
                <c:pt idx="4">
                  <c:v>38</c:v>
                </c:pt>
                <c:pt idx="5">
                  <c:v>74</c:v>
                </c:pt>
                <c:pt idx="6">
                  <c:v>15</c:v>
                </c:pt>
                <c:pt idx="7">
                  <c:v>22</c:v>
                </c:pt>
                <c:pt idx="8">
                  <c:v>20</c:v>
                </c:pt>
                <c:pt idx="9">
                  <c:v>27</c:v>
                </c:pt>
                <c:pt idx="10">
                  <c:v>21</c:v>
                </c:pt>
                <c:pt idx="11">
                  <c:v>34</c:v>
                </c:pt>
              </c:numCache>
            </c:numRef>
          </c:val>
        </c:ser>
        <c:firstSliceAng val="0"/>
      </c:pieChart>
    </c:plotArea>
    <c:legend>
      <c:legendPos val="r"/>
      <c:layout>
        <c:manualLayout>
          <c:xMode val="edge"/>
          <c:yMode val="edge"/>
          <c:x val="0.5875509016870214"/>
          <c:y val="0.17508028668249562"/>
          <c:w val="0.4008144269924408"/>
          <c:h val="0.74407895010775282"/>
        </c:manualLayout>
      </c:layout>
    </c:legend>
    <c:plotVisOnly val="1"/>
  </c:chart>
  <c:spPr>
    <a:ln>
      <a:solidFill>
        <a:schemeClr val="tx1"/>
      </a:solid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18" Type="http://schemas.openxmlformats.org/officeDocument/2006/relationships/chart" Target="../charts/chart3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17" Type="http://schemas.openxmlformats.org/officeDocument/2006/relationships/chart" Target="../charts/chart35.xml"/><Relationship Id="rId2" Type="http://schemas.openxmlformats.org/officeDocument/2006/relationships/chart" Target="../charts/chart20.xml"/><Relationship Id="rId16" Type="http://schemas.openxmlformats.org/officeDocument/2006/relationships/chart" Target="../charts/chart34.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chart" Target="../charts/chart3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drawing1.xml><?xml version="1.0" encoding="utf-8"?>
<xdr:wsDr xmlns:xdr="http://schemas.openxmlformats.org/drawingml/2006/spreadsheetDrawing" xmlns:a="http://schemas.openxmlformats.org/drawingml/2006/main">
  <xdr:twoCellAnchor>
    <xdr:from>
      <xdr:col>0</xdr:col>
      <xdr:colOff>47625</xdr:colOff>
      <xdr:row>362</xdr:row>
      <xdr:rowOff>19048</xdr:rowOff>
    </xdr:from>
    <xdr:to>
      <xdr:col>5</xdr:col>
      <xdr:colOff>390525</xdr:colOff>
      <xdr:row>385</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685800</xdr:colOff>
      <xdr:row>361</xdr:row>
      <xdr:rowOff>161923</xdr:rowOff>
    </xdr:from>
    <xdr:to>
      <xdr:col>11</xdr:col>
      <xdr:colOff>28575</xdr:colOff>
      <xdr:row>385</xdr:row>
      <xdr:rowOff>142874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209549</xdr:colOff>
      <xdr:row>409</xdr:row>
      <xdr:rowOff>161924</xdr:rowOff>
    </xdr:from>
    <xdr:to>
      <xdr:col>5</xdr:col>
      <xdr:colOff>238124</xdr:colOff>
      <xdr:row>435</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323850</xdr:colOff>
      <xdr:row>409</xdr:row>
      <xdr:rowOff>161924</xdr:rowOff>
    </xdr:from>
    <xdr:to>
      <xdr:col>11</xdr:col>
      <xdr:colOff>371475</xdr:colOff>
      <xdr:row>434</xdr:row>
      <xdr:rowOff>142874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457</xdr:row>
      <xdr:rowOff>0</xdr:rowOff>
    </xdr:from>
    <xdr:to>
      <xdr:col>5</xdr:col>
      <xdr:colOff>390525</xdr:colOff>
      <xdr:row>477</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695324</xdr:colOff>
      <xdr:row>456</xdr:row>
      <xdr:rowOff>161924</xdr:rowOff>
    </xdr:from>
    <xdr:to>
      <xdr:col>11</xdr:col>
      <xdr:colOff>419100</xdr:colOff>
      <xdr:row>476</xdr:row>
      <xdr:rowOff>133349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239</xdr:row>
      <xdr:rowOff>19048</xdr:rowOff>
    </xdr:from>
    <xdr:to>
      <xdr:col>5</xdr:col>
      <xdr:colOff>390525</xdr:colOff>
      <xdr:row>261</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685800</xdr:colOff>
      <xdr:row>238</xdr:row>
      <xdr:rowOff>161924</xdr:rowOff>
    </xdr:from>
    <xdr:to>
      <xdr:col>11</xdr:col>
      <xdr:colOff>247649</xdr:colOff>
      <xdr:row>260</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209549</xdr:colOff>
      <xdr:row>284</xdr:row>
      <xdr:rowOff>161924</xdr:rowOff>
    </xdr:from>
    <xdr:to>
      <xdr:col>5</xdr:col>
      <xdr:colOff>238124</xdr:colOff>
      <xdr:row>310</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323850</xdr:colOff>
      <xdr:row>284</xdr:row>
      <xdr:rowOff>161924</xdr:rowOff>
    </xdr:from>
    <xdr:to>
      <xdr:col>11</xdr:col>
      <xdr:colOff>371475</xdr:colOff>
      <xdr:row>309</xdr:row>
      <xdr:rowOff>142874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332</xdr:row>
      <xdr:rowOff>0</xdr:rowOff>
    </xdr:from>
    <xdr:to>
      <xdr:col>5</xdr:col>
      <xdr:colOff>390525</xdr:colOff>
      <xdr:row>352</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695324</xdr:colOff>
      <xdr:row>331</xdr:row>
      <xdr:rowOff>161924</xdr:rowOff>
    </xdr:from>
    <xdr:to>
      <xdr:col>11</xdr:col>
      <xdr:colOff>419100</xdr:colOff>
      <xdr:row>351</xdr:row>
      <xdr:rowOff>133349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125</xdr:row>
      <xdr:rowOff>19048</xdr:rowOff>
    </xdr:from>
    <xdr:to>
      <xdr:col>5</xdr:col>
      <xdr:colOff>390525</xdr:colOff>
      <xdr:row>148</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124</xdr:row>
      <xdr:rowOff>161924</xdr:rowOff>
    </xdr:from>
    <xdr:to>
      <xdr:col>13</xdr:col>
      <xdr:colOff>685800</xdr:colOff>
      <xdr:row>148</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209548</xdr:colOff>
      <xdr:row>165</xdr:row>
      <xdr:rowOff>161924</xdr:rowOff>
    </xdr:from>
    <xdr:to>
      <xdr:col>5</xdr:col>
      <xdr:colOff>638174</xdr:colOff>
      <xdr:row>191</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323849</xdr:colOff>
      <xdr:row>165</xdr:row>
      <xdr:rowOff>161924</xdr:rowOff>
    </xdr:from>
    <xdr:to>
      <xdr:col>13</xdr:col>
      <xdr:colOff>685800</xdr:colOff>
      <xdr:row>190</xdr:row>
      <xdr:rowOff>142874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213</xdr:row>
      <xdr:rowOff>0</xdr:rowOff>
    </xdr:from>
    <xdr:to>
      <xdr:col>5</xdr:col>
      <xdr:colOff>390525</xdr:colOff>
      <xdr:row>233</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695324</xdr:colOff>
      <xdr:row>212</xdr:row>
      <xdr:rowOff>161924</xdr:rowOff>
    </xdr:from>
    <xdr:to>
      <xdr:col>11</xdr:col>
      <xdr:colOff>419100</xdr:colOff>
      <xdr:row>232</xdr:row>
      <xdr:rowOff>133349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298</xdr:row>
      <xdr:rowOff>19048</xdr:rowOff>
    </xdr:from>
    <xdr:to>
      <xdr:col>5</xdr:col>
      <xdr:colOff>390525</xdr:colOff>
      <xdr:row>320</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685800</xdr:colOff>
      <xdr:row>297</xdr:row>
      <xdr:rowOff>161924</xdr:rowOff>
    </xdr:from>
    <xdr:to>
      <xdr:col>11</xdr:col>
      <xdr:colOff>247649</xdr:colOff>
      <xdr:row>319</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209549</xdr:colOff>
      <xdr:row>343</xdr:row>
      <xdr:rowOff>161924</xdr:rowOff>
    </xdr:from>
    <xdr:to>
      <xdr:col>5</xdr:col>
      <xdr:colOff>238124</xdr:colOff>
      <xdr:row>369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323850</xdr:colOff>
      <xdr:row>343</xdr:row>
      <xdr:rowOff>161924</xdr:rowOff>
    </xdr:from>
    <xdr:to>
      <xdr:col>11</xdr:col>
      <xdr:colOff>371475</xdr:colOff>
      <xdr:row>368</xdr:row>
      <xdr:rowOff>142874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391</xdr:row>
      <xdr:rowOff>0</xdr:rowOff>
    </xdr:from>
    <xdr:to>
      <xdr:col>5</xdr:col>
      <xdr:colOff>390525</xdr:colOff>
      <xdr:row>411</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695324</xdr:colOff>
      <xdr:row>390</xdr:row>
      <xdr:rowOff>161924</xdr:rowOff>
    </xdr:from>
    <xdr:to>
      <xdr:col>11</xdr:col>
      <xdr:colOff>419100</xdr:colOff>
      <xdr:row>410</xdr:row>
      <xdr:rowOff>133349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176</xdr:row>
      <xdr:rowOff>19048</xdr:rowOff>
    </xdr:from>
    <xdr:to>
      <xdr:col>5</xdr:col>
      <xdr:colOff>390525</xdr:colOff>
      <xdr:row>198</xdr:row>
      <xdr:rowOff>9525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685800</xdr:colOff>
      <xdr:row>175</xdr:row>
      <xdr:rowOff>161924</xdr:rowOff>
    </xdr:from>
    <xdr:to>
      <xdr:col>11</xdr:col>
      <xdr:colOff>247649</xdr:colOff>
      <xdr:row>197</xdr:row>
      <xdr:rowOff>152400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209549</xdr:colOff>
      <xdr:row>221</xdr:row>
      <xdr:rowOff>161924</xdr:rowOff>
    </xdr:from>
    <xdr:to>
      <xdr:col>5</xdr:col>
      <xdr:colOff>238124</xdr:colOff>
      <xdr:row>247</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323850</xdr:colOff>
      <xdr:row>221</xdr:row>
      <xdr:rowOff>161924</xdr:rowOff>
    </xdr:from>
    <xdr:to>
      <xdr:col>11</xdr:col>
      <xdr:colOff>371475</xdr:colOff>
      <xdr:row>246</xdr:row>
      <xdr:rowOff>142874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123825</xdr:colOff>
      <xdr:row>269</xdr:row>
      <xdr:rowOff>0</xdr:rowOff>
    </xdr:from>
    <xdr:to>
      <xdr:col>5</xdr:col>
      <xdr:colOff>390525</xdr:colOff>
      <xdr:row>289</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695324</xdr:colOff>
      <xdr:row>268</xdr:row>
      <xdr:rowOff>161924</xdr:rowOff>
    </xdr:from>
    <xdr:to>
      <xdr:col>11</xdr:col>
      <xdr:colOff>419100</xdr:colOff>
      <xdr:row>288</xdr:row>
      <xdr:rowOff>133349</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47625</xdr:colOff>
      <xdr:row>144</xdr:row>
      <xdr:rowOff>19048</xdr:rowOff>
    </xdr:from>
    <xdr:to>
      <xdr:col>5</xdr:col>
      <xdr:colOff>390525</xdr:colOff>
      <xdr:row>168</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685799</xdr:colOff>
      <xdr:row>143</xdr:row>
      <xdr:rowOff>161923</xdr:rowOff>
    </xdr:from>
    <xdr:to>
      <xdr:col>13</xdr:col>
      <xdr:colOff>590550</xdr:colOff>
      <xdr:row>168</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209549</xdr:colOff>
      <xdr:row>191</xdr:row>
      <xdr:rowOff>161924</xdr:rowOff>
    </xdr:from>
    <xdr:to>
      <xdr:col>5</xdr:col>
      <xdr:colOff>238124</xdr:colOff>
      <xdr:row>217</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323850</xdr:colOff>
      <xdr:row>191</xdr:row>
      <xdr:rowOff>161924</xdr:rowOff>
    </xdr:from>
    <xdr:to>
      <xdr:col>11</xdr:col>
      <xdr:colOff>371475</xdr:colOff>
      <xdr:row>216</xdr:row>
      <xdr:rowOff>142874</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123825</xdr:colOff>
      <xdr:row>239</xdr:row>
      <xdr:rowOff>0</xdr:rowOff>
    </xdr:from>
    <xdr:to>
      <xdr:col>5</xdr:col>
      <xdr:colOff>390525</xdr:colOff>
      <xdr:row>259</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695324</xdr:colOff>
      <xdr:row>238</xdr:row>
      <xdr:rowOff>161924</xdr:rowOff>
    </xdr:from>
    <xdr:to>
      <xdr:col>11</xdr:col>
      <xdr:colOff>419100</xdr:colOff>
      <xdr:row>258</xdr:row>
      <xdr:rowOff>133349</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322"/>
  <sheetViews>
    <sheetView workbookViewId="0">
      <pane ySplit="5" topLeftCell="A6" activePane="bottomLeft" state="frozenSplit"/>
      <selection pane="bottomLeft" activeCell="A6" sqref="A6"/>
    </sheetView>
  </sheetViews>
  <sheetFormatPr defaultRowHeight="12.75"/>
  <cols>
    <col min="1" max="1" width="25.28515625" customWidth="1"/>
    <col min="2" max="2" width="26.85546875" customWidth="1"/>
    <col min="3" max="3" width="11.85546875" customWidth="1"/>
    <col min="4" max="6" width="9.7109375" customWidth="1"/>
    <col min="7" max="7" width="1.140625" customWidth="1"/>
    <col min="8" max="8" width="11.140625" customWidth="1"/>
  </cols>
  <sheetData>
    <row r="1" spans="1:8">
      <c r="A1" s="65" t="s">
        <v>1570</v>
      </c>
      <c r="B1" s="65"/>
      <c r="C1" s="65"/>
      <c r="D1" s="65"/>
      <c r="E1" s="65"/>
      <c r="F1" s="65"/>
      <c r="G1" s="65"/>
      <c r="H1" s="65"/>
    </row>
    <row r="2" spans="1:8" ht="13.5" thickBot="1">
      <c r="A2" s="66" t="s">
        <v>1579</v>
      </c>
      <c r="B2" s="67"/>
      <c r="C2" s="67"/>
      <c r="D2" s="67"/>
      <c r="E2" s="67"/>
      <c r="F2" s="67"/>
      <c r="G2" s="67"/>
      <c r="H2" s="67"/>
    </row>
    <row r="3" spans="1:8">
      <c r="A3" s="2"/>
      <c r="B3" s="3"/>
      <c r="C3" s="4" t="s">
        <v>0</v>
      </c>
      <c r="D3" s="4" t="s">
        <v>1</v>
      </c>
      <c r="E3" s="4"/>
      <c r="F3" s="4" t="s">
        <v>1585</v>
      </c>
      <c r="G3" s="4"/>
      <c r="H3" s="5" t="s">
        <v>404</v>
      </c>
    </row>
    <row r="4" spans="1:8" ht="13.5" thickBot="1">
      <c r="A4" s="6" t="s">
        <v>2</v>
      </c>
      <c r="B4" s="7" t="s">
        <v>3</v>
      </c>
      <c r="C4" s="7" t="s">
        <v>4</v>
      </c>
      <c r="D4" s="7" t="s">
        <v>5</v>
      </c>
      <c r="E4" s="7" t="s">
        <v>6</v>
      </c>
      <c r="F4" s="7" t="s">
        <v>7</v>
      </c>
      <c r="G4" s="7"/>
      <c r="H4" s="8" t="s">
        <v>4</v>
      </c>
    </row>
    <row r="5" spans="1:8">
      <c r="C5" s="9"/>
      <c r="D5" s="9"/>
      <c r="E5" s="9"/>
      <c r="F5" s="9"/>
      <c r="G5" s="9"/>
      <c r="H5" s="9"/>
    </row>
    <row r="6" spans="1:8">
      <c r="A6" t="s">
        <v>115</v>
      </c>
      <c r="B6" t="s">
        <v>8</v>
      </c>
      <c r="C6" s="44">
        <f t="shared" ref="C6:C69" si="0">H6-F6-D6-E6</f>
        <v>225627</v>
      </c>
      <c r="D6" s="44">
        <v>480</v>
      </c>
      <c r="E6" s="44">
        <v>0</v>
      </c>
      <c r="F6" s="44">
        <v>199668</v>
      </c>
      <c r="G6" s="10"/>
      <c r="H6" s="44">
        <v>425775</v>
      </c>
    </row>
    <row r="7" spans="1:8">
      <c r="A7" t="s">
        <v>116</v>
      </c>
      <c r="B7" t="s">
        <v>9</v>
      </c>
      <c r="C7" s="44">
        <f t="shared" si="0"/>
        <v>160909</v>
      </c>
      <c r="D7" s="44">
        <v>6444</v>
      </c>
      <c r="E7" s="44">
        <v>0</v>
      </c>
      <c r="F7" s="44">
        <v>159723</v>
      </c>
      <c r="G7" s="10"/>
      <c r="H7" s="44">
        <v>327076</v>
      </c>
    </row>
    <row r="8" spans="1:8">
      <c r="A8" t="s">
        <v>117</v>
      </c>
      <c r="B8" t="s">
        <v>10</v>
      </c>
      <c r="C8" s="44">
        <f t="shared" si="0"/>
        <v>225794</v>
      </c>
      <c r="D8" s="44">
        <v>297</v>
      </c>
      <c r="E8" s="44">
        <v>0</v>
      </c>
      <c r="F8" s="44">
        <v>43961</v>
      </c>
      <c r="G8" s="9"/>
      <c r="H8" s="44">
        <v>270052</v>
      </c>
    </row>
    <row r="9" spans="1:8">
      <c r="A9" t="s">
        <v>118</v>
      </c>
      <c r="B9" t="s">
        <v>11</v>
      </c>
      <c r="C9" s="44">
        <f t="shared" si="0"/>
        <v>113314</v>
      </c>
      <c r="D9" s="44">
        <v>61228</v>
      </c>
      <c r="E9" s="44">
        <v>43094</v>
      </c>
      <c r="F9" s="44">
        <v>41232</v>
      </c>
      <c r="G9" s="9"/>
      <c r="H9" s="44">
        <v>258868</v>
      </c>
    </row>
    <row r="10" spans="1:8">
      <c r="A10" t="s">
        <v>119</v>
      </c>
      <c r="B10" t="s">
        <v>11</v>
      </c>
      <c r="C10" s="44">
        <f t="shared" si="0"/>
        <v>104383</v>
      </c>
      <c r="D10" s="44">
        <v>71717</v>
      </c>
      <c r="E10" s="44">
        <v>34114</v>
      </c>
      <c r="F10" s="44">
        <v>48495</v>
      </c>
      <c r="G10" s="9"/>
      <c r="H10" s="44">
        <v>258709</v>
      </c>
    </row>
    <row r="11" spans="1:8">
      <c r="A11" t="s">
        <v>120</v>
      </c>
      <c r="B11" t="s">
        <v>12</v>
      </c>
      <c r="C11" s="44">
        <f t="shared" si="0"/>
        <v>197959</v>
      </c>
      <c r="D11" s="44">
        <v>17779</v>
      </c>
      <c r="E11" s="44">
        <v>0</v>
      </c>
      <c r="F11" s="44">
        <f>8825+11562+22408</f>
        <v>42795</v>
      </c>
      <c r="G11" s="9"/>
      <c r="H11" s="44">
        <v>258533</v>
      </c>
    </row>
    <row r="12" spans="1:8">
      <c r="A12" t="s">
        <v>121</v>
      </c>
      <c r="B12" t="s">
        <v>13</v>
      </c>
      <c r="C12" s="44">
        <f t="shared" si="0"/>
        <v>166988</v>
      </c>
      <c r="D12" s="44">
        <v>360</v>
      </c>
      <c r="E12" s="44">
        <v>39473</v>
      </c>
      <c r="F12" s="44">
        <v>49882</v>
      </c>
      <c r="G12" s="9"/>
      <c r="H12" s="44">
        <v>256703</v>
      </c>
    </row>
    <row r="13" spans="1:8">
      <c r="A13" t="s">
        <v>122</v>
      </c>
      <c r="B13" t="s">
        <v>14</v>
      </c>
      <c r="C13" s="44">
        <f t="shared" si="0"/>
        <v>230933</v>
      </c>
      <c r="D13" s="44">
        <v>0</v>
      </c>
      <c r="E13" s="44">
        <v>0</v>
      </c>
      <c r="F13" s="44">
        <v>24094</v>
      </c>
      <c r="G13" s="10"/>
      <c r="H13" s="44">
        <v>255027</v>
      </c>
    </row>
    <row r="14" spans="1:8">
      <c r="A14" t="s">
        <v>123</v>
      </c>
      <c r="B14" t="s">
        <v>9</v>
      </c>
      <c r="C14" s="44">
        <f t="shared" si="0"/>
        <v>203611</v>
      </c>
      <c r="D14" s="44">
        <v>22934</v>
      </c>
      <c r="E14" s="44">
        <v>0</v>
      </c>
      <c r="F14" s="44">
        <v>27570</v>
      </c>
      <c r="G14" s="9"/>
      <c r="H14" s="44">
        <v>254115</v>
      </c>
    </row>
    <row r="15" spans="1:8">
      <c r="A15" t="s">
        <v>124</v>
      </c>
      <c r="B15" t="s">
        <v>13</v>
      </c>
      <c r="C15" s="44">
        <f t="shared" si="0"/>
        <v>167269</v>
      </c>
      <c r="D15" s="44">
        <v>360</v>
      </c>
      <c r="E15" s="44">
        <v>35468</v>
      </c>
      <c r="F15" s="44">
        <v>47233</v>
      </c>
      <c r="H15" s="44">
        <v>250330</v>
      </c>
    </row>
    <row r="16" spans="1:8">
      <c r="A16" t="s">
        <v>125</v>
      </c>
      <c r="B16" t="s">
        <v>11</v>
      </c>
      <c r="C16" s="44">
        <f t="shared" si="0"/>
        <v>103552</v>
      </c>
      <c r="D16" s="44">
        <v>52899</v>
      </c>
      <c r="E16" s="44">
        <v>42952</v>
      </c>
      <c r="F16" s="44">
        <v>28860</v>
      </c>
      <c r="G16" s="9"/>
      <c r="H16" s="44">
        <v>228263</v>
      </c>
    </row>
    <row r="17" spans="1:8">
      <c r="A17" t="s">
        <v>126</v>
      </c>
      <c r="B17" t="s">
        <v>9</v>
      </c>
      <c r="C17" s="44">
        <f t="shared" si="0"/>
        <v>186148</v>
      </c>
      <c r="D17" s="44">
        <v>22771</v>
      </c>
      <c r="E17" s="44">
        <v>0</v>
      </c>
      <c r="F17" s="44">
        <v>16616</v>
      </c>
      <c r="G17" s="9"/>
      <c r="H17" s="44">
        <v>225535</v>
      </c>
    </row>
    <row r="18" spans="1:8">
      <c r="A18" t="s">
        <v>127</v>
      </c>
      <c r="B18" t="s">
        <v>15</v>
      </c>
      <c r="C18" s="44">
        <f t="shared" si="0"/>
        <v>82040</v>
      </c>
      <c r="D18" s="44">
        <v>49558</v>
      </c>
      <c r="E18" s="44">
        <v>59302</v>
      </c>
      <c r="F18" s="44">
        <v>32716</v>
      </c>
      <c r="G18" s="9"/>
      <c r="H18" s="44">
        <v>223616</v>
      </c>
    </row>
    <row r="19" spans="1:8">
      <c r="A19" t="s">
        <v>128</v>
      </c>
      <c r="B19" t="s">
        <v>13</v>
      </c>
      <c r="C19" s="44">
        <f t="shared" si="0"/>
        <v>167269</v>
      </c>
      <c r="D19" s="44">
        <v>8011</v>
      </c>
      <c r="E19" s="44">
        <v>32790</v>
      </c>
      <c r="F19" s="44">
        <v>13848</v>
      </c>
      <c r="G19" s="9"/>
      <c r="H19" s="44">
        <v>221918</v>
      </c>
    </row>
    <row r="20" spans="1:8">
      <c r="A20" t="s">
        <v>129</v>
      </c>
      <c r="B20" t="s">
        <v>11</v>
      </c>
      <c r="C20" s="44">
        <f t="shared" si="0"/>
        <v>104517</v>
      </c>
      <c r="D20" s="44">
        <v>52899</v>
      </c>
      <c r="E20" s="44">
        <v>42157</v>
      </c>
      <c r="F20" s="44">
        <v>20572</v>
      </c>
      <c r="G20" s="9"/>
      <c r="H20" s="44">
        <v>220145</v>
      </c>
    </row>
    <row r="21" spans="1:8">
      <c r="A21" t="s">
        <v>130</v>
      </c>
      <c r="B21" t="s">
        <v>16</v>
      </c>
      <c r="C21" s="44">
        <f t="shared" si="0"/>
        <v>165277</v>
      </c>
      <c r="D21" s="44">
        <v>19740</v>
      </c>
      <c r="E21" s="44">
        <v>3532</v>
      </c>
      <c r="F21" s="44">
        <v>22840</v>
      </c>
      <c r="G21" s="9"/>
      <c r="H21" s="44">
        <v>211389</v>
      </c>
    </row>
    <row r="22" spans="1:8">
      <c r="A22" t="s">
        <v>131</v>
      </c>
      <c r="B22" t="s">
        <v>16</v>
      </c>
      <c r="C22" s="44">
        <f t="shared" si="0"/>
        <v>164558</v>
      </c>
      <c r="D22" s="44">
        <v>18541</v>
      </c>
      <c r="E22" s="44">
        <v>9652</v>
      </c>
      <c r="F22" s="44">
        <v>17464</v>
      </c>
      <c r="G22" s="9"/>
      <c r="H22" s="44">
        <v>210215</v>
      </c>
    </row>
    <row r="23" spans="1:8">
      <c r="A23" t="s">
        <v>132</v>
      </c>
      <c r="B23" t="s">
        <v>11</v>
      </c>
      <c r="C23" s="44">
        <f t="shared" si="0"/>
        <v>102942</v>
      </c>
      <c r="D23" s="44">
        <v>47752</v>
      </c>
      <c r="E23" s="44">
        <v>40657</v>
      </c>
      <c r="F23" s="44">
        <v>14906</v>
      </c>
      <c r="G23" s="9"/>
      <c r="H23" s="44">
        <v>206257</v>
      </c>
    </row>
    <row r="24" spans="1:8">
      <c r="A24" t="s">
        <v>133</v>
      </c>
      <c r="B24" t="s">
        <v>16</v>
      </c>
      <c r="C24" s="44">
        <f t="shared" si="0"/>
        <v>162424</v>
      </c>
      <c r="D24" s="44">
        <v>19335</v>
      </c>
      <c r="E24" s="44">
        <v>2775</v>
      </c>
      <c r="F24" s="44">
        <f>12886+8602</f>
        <v>21488</v>
      </c>
      <c r="G24" s="9"/>
      <c r="H24" s="44">
        <v>206022</v>
      </c>
    </row>
    <row r="25" spans="1:8">
      <c r="A25" t="s">
        <v>134</v>
      </c>
      <c r="B25" t="s">
        <v>11</v>
      </c>
      <c r="C25" s="44">
        <f t="shared" si="0"/>
        <v>106133</v>
      </c>
      <c r="D25" s="44">
        <v>54704</v>
      </c>
      <c r="E25" s="44">
        <v>36510</v>
      </c>
      <c r="F25" s="44">
        <v>8397</v>
      </c>
      <c r="G25" s="9"/>
      <c r="H25" s="44">
        <v>205744</v>
      </c>
    </row>
    <row r="26" spans="1:8">
      <c r="A26" t="s">
        <v>135</v>
      </c>
      <c r="B26" t="s">
        <v>16</v>
      </c>
      <c r="C26" s="44">
        <f t="shared" si="0"/>
        <v>164653.14000000001</v>
      </c>
      <c r="D26" s="44">
        <v>20413</v>
      </c>
      <c r="E26" s="44">
        <v>4856</v>
      </c>
      <c r="F26" s="44">
        <v>14569</v>
      </c>
      <c r="G26" s="9"/>
      <c r="H26" s="44">
        <v>204491.14</v>
      </c>
    </row>
    <row r="27" spans="1:8">
      <c r="A27" t="s">
        <v>136</v>
      </c>
      <c r="B27" t="s">
        <v>11</v>
      </c>
      <c r="C27" s="44">
        <f t="shared" si="0"/>
        <v>104947</v>
      </c>
      <c r="D27" s="44">
        <v>38725</v>
      </c>
      <c r="E27" s="44">
        <v>31964</v>
      </c>
      <c r="F27" s="44">
        <v>26739</v>
      </c>
      <c r="G27" s="9"/>
      <c r="H27" s="44">
        <v>202375</v>
      </c>
    </row>
    <row r="28" spans="1:8">
      <c r="A28" t="s">
        <v>137</v>
      </c>
      <c r="B28" t="s">
        <v>15</v>
      </c>
      <c r="C28" s="44">
        <f t="shared" si="0"/>
        <v>81493</v>
      </c>
      <c r="D28" s="44">
        <v>44813</v>
      </c>
      <c r="E28" s="44">
        <v>61578</v>
      </c>
      <c r="F28" s="44">
        <v>8147</v>
      </c>
      <c r="G28" s="9"/>
      <c r="H28" s="44">
        <v>196031</v>
      </c>
    </row>
    <row r="29" spans="1:8">
      <c r="A29" t="s">
        <v>138</v>
      </c>
      <c r="B29" t="s">
        <v>17</v>
      </c>
      <c r="C29" s="44">
        <f t="shared" si="0"/>
        <v>78582</v>
      </c>
      <c r="D29" s="44">
        <v>32301</v>
      </c>
      <c r="E29" s="44">
        <v>78197</v>
      </c>
      <c r="F29" s="44">
        <v>5478</v>
      </c>
      <c r="G29" s="9"/>
      <c r="H29" s="44">
        <v>194558</v>
      </c>
    </row>
    <row r="30" spans="1:8">
      <c r="A30" t="s">
        <v>139</v>
      </c>
      <c r="B30" t="s">
        <v>15</v>
      </c>
      <c r="C30" s="44">
        <f t="shared" si="0"/>
        <v>87477</v>
      </c>
      <c r="D30" s="44">
        <v>39430</v>
      </c>
      <c r="E30" s="44">
        <v>60364</v>
      </c>
      <c r="F30" s="44">
        <v>6110</v>
      </c>
      <c r="G30" s="9"/>
      <c r="H30" s="44">
        <v>193381</v>
      </c>
    </row>
    <row r="31" spans="1:8">
      <c r="A31" t="s">
        <v>140</v>
      </c>
      <c r="B31" t="s">
        <v>18</v>
      </c>
      <c r="C31" s="44">
        <f t="shared" si="0"/>
        <v>81649</v>
      </c>
      <c r="D31" s="44">
        <v>39860</v>
      </c>
      <c r="E31" s="44">
        <v>50083</v>
      </c>
      <c r="F31" s="44">
        <v>17281</v>
      </c>
      <c r="G31" s="9"/>
      <c r="H31" s="44">
        <v>188873</v>
      </c>
    </row>
    <row r="32" spans="1:8">
      <c r="A32" t="s">
        <v>141</v>
      </c>
      <c r="B32" t="s">
        <v>19</v>
      </c>
      <c r="C32" s="44">
        <f t="shared" si="0"/>
        <v>179852</v>
      </c>
      <c r="D32" s="44">
        <v>0</v>
      </c>
      <c r="E32" s="44">
        <v>0</v>
      </c>
      <c r="F32" s="44">
        <v>7831</v>
      </c>
      <c r="G32" s="9"/>
      <c r="H32" s="44">
        <v>187683</v>
      </c>
    </row>
    <row r="33" spans="1:8">
      <c r="A33" t="s">
        <v>142</v>
      </c>
      <c r="B33" t="s">
        <v>11</v>
      </c>
      <c r="C33" s="44">
        <f t="shared" si="0"/>
        <v>104693</v>
      </c>
      <c r="D33" s="44">
        <v>49233</v>
      </c>
      <c r="E33" s="44">
        <v>23888</v>
      </c>
      <c r="F33" s="44">
        <v>7622</v>
      </c>
      <c r="G33" s="9"/>
      <c r="H33" s="44">
        <v>185436</v>
      </c>
    </row>
    <row r="34" spans="1:8">
      <c r="A34" t="s">
        <v>143</v>
      </c>
      <c r="B34" t="s">
        <v>18</v>
      </c>
      <c r="C34" s="44">
        <f t="shared" si="0"/>
        <v>99799</v>
      </c>
      <c r="D34" s="44">
        <v>41759</v>
      </c>
      <c r="E34" s="44">
        <v>22269</v>
      </c>
      <c r="F34" s="44">
        <v>18387</v>
      </c>
      <c r="G34" s="9"/>
      <c r="H34" s="44">
        <v>182214</v>
      </c>
    </row>
    <row r="35" spans="1:8">
      <c r="A35" t="s">
        <v>144</v>
      </c>
      <c r="B35" t="s">
        <v>20</v>
      </c>
      <c r="C35" s="44">
        <f t="shared" si="0"/>
        <v>84414</v>
      </c>
      <c r="D35" s="44">
        <v>55242</v>
      </c>
      <c r="E35" s="44">
        <v>27331</v>
      </c>
      <c r="F35" s="44">
        <v>13753</v>
      </c>
      <c r="G35" s="9"/>
      <c r="H35" s="44">
        <v>180740</v>
      </c>
    </row>
    <row r="36" spans="1:8">
      <c r="A36" t="s">
        <v>145</v>
      </c>
      <c r="B36" t="s">
        <v>15</v>
      </c>
      <c r="C36" s="44">
        <f t="shared" si="0"/>
        <v>78817</v>
      </c>
      <c r="D36" s="44">
        <v>40423</v>
      </c>
      <c r="E36" s="44">
        <v>54626</v>
      </c>
      <c r="F36" s="44">
        <v>5893</v>
      </c>
      <c r="G36" s="9"/>
      <c r="H36" s="44">
        <v>179759</v>
      </c>
    </row>
    <row r="37" spans="1:8">
      <c r="A37" t="s">
        <v>146</v>
      </c>
      <c r="B37" t="s">
        <v>20</v>
      </c>
      <c r="C37" s="44">
        <f t="shared" si="0"/>
        <v>90702</v>
      </c>
      <c r="D37" s="44">
        <v>37798</v>
      </c>
      <c r="E37" s="44">
        <v>34267</v>
      </c>
      <c r="F37" s="44">
        <v>13834</v>
      </c>
      <c r="G37" s="9"/>
      <c r="H37" s="44">
        <v>176601</v>
      </c>
    </row>
    <row r="38" spans="1:8">
      <c r="A38" t="s">
        <v>147</v>
      </c>
      <c r="B38" t="s">
        <v>21</v>
      </c>
      <c r="C38" s="44">
        <f t="shared" si="0"/>
        <v>93337</v>
      </c>
      <c r="D38" s="44">
        <v>41432</v>
      </c>
      <c r="E38" s="44">
        <v>29520</v>
      </c>
      <c r="F38" s="44">
        <v>12282</v>
      </c>
      <c r="G38" s="9"/>
      <c r="H38" s="44">
        <v>176571</v>
      </c>
    </row>
    <row r="39" spans="1:8">
      <c r="A39" t="s">
        <v>148</v>
      </c>
      <c r="B39" t="s">
        <v>11</v>
      </c>
      <c r="C39" s="44">
        <f t="shared" si="0"/>
        <v>108719</v>
      </c>
      <c r="D39" s="44">
        <v>42681</v>
      </c>
      <c r="E39" s="44">
        <v>15929</v>
      </c>
      <c r="F39" s="44">
        <v>7332</v>
      </c>
      <c r="G39" s="9"/>
      <c r="H39" s="44">
        <v>174661</v>
      </c>
    </row>
    <row r="40" spans="1:8" ht="13.5" thickBot="1">
      <c r="A40" s="65" t="s">
        <v>1570</v>
      </c>
      <c r="B40" s="65"/>
      <c r="C40" s="65"/>
      <c r="D40" s="65"/>
      <c r="E40" s="65"/>
      <c r="F40" s="65"/>
      <c r="G40" s="65"/>
      <c r="H40" s="65"/>
    </row>
    <row r="41" spans="1:8">
      <c r="A41" s="2"/>
      <c r="B41" s="3"/>
      <c r="C41" s="4" t="s">
        <v>0</v>
      </c>
      <c r="D41" s="4" t="s">
        <v>1</v>
      </c>
      <c r="E41" s="4"/>
      <c r="F41" s="4" t="s">
        <v>1585</v>
      </c>
      <c r="G41" s="4"/>
      <c r="H41" s="5" t="s">
        <v>404</v>
      </c>
    </row>
    <row r="42" spans="1:8" ht="13.5" thickBot="1">
      <c r="A42" s="6" t="s">
        <v>2</v>
      </c>
      <c r="B42" s="7" t="s">
        <v>3</v>
      </c>
      <c r="C42" s="7" t="s">
        <v>4</v>
      </c>
      <c r="D42" s="7" t="s">
        <v>5</v>
      </c>
      <c r="E42" s="7" t="s">
        <v>6</v>
      </c>
      <c r="F42" s="7" t="s">
        <v>7</v>
      </c>
      <c r="G42" s="7"/>
      <c r="H42" s="8" t="s">
        <v>4</v>
      </c>
    </row>
    <row r="43" spans="1:8">
      <c r="C43" s="9"/>
      <c r="D43" s="9"/>
      <c r="E43" s="9"/>
      <c r="F43" s="9"/>
      <c r="G43" s="9"/>
      <c r="H43" s="9"/>
    </row>
    <row r="44" spans="1:8">
      <c r="A44" t="s">
        <v>149</v>
      </c>
      <c r="B44" t="s">
        <v>18</v>
      </c>
      <c r="C44" s="44">
        <f>H44-F44-D44-E44</f>
        <v>75186</v>
      </c>
      <c r="D44" s="44">
        <v>34696</v>
      </c>
      <c r="E44" s="44">
        <v>45820</v>
      </c>
      <c r="F44" s="44">
        <v>15951</v>
      </c>
      <c r="G44" s="9"/>
      <c r="H44" s="44">
        <v>171653</v>
      </c>
    </row>
    <row r="45" spans="1:8">
      <c r="A45" t="s">
        <v>150</v>
      </c>
      <c r="B45" t="s">
        <v>21</v>
      </c>
      <c r="C45" s="44">
        <f t="shared" si="0"/>
        <v>93209</v>
      </c>
      <c r="D45" s="44">
        <v>41185</v>
      </c>
      <c r="E45" s="44">
        <v>3954</v>
      </c>
      <c r="F45" s="44">
        <f>25112+7670</f>
        <v>32782</v>
      </c>
      <c r="G45" s="9"/>
      <c r="H45" s="44">
        <v>171130</v>
      </c>
    </row>
    <row r="46" spans="1:8">
      <c r="A46" t="s">
        <v>151</v>
      </c>
      <c r="B46" t="s">
        <v>22</v>
      </c>
      <c r="C46" s="44">
        <f t="shared" si="0"/>
        <v>157068</v>
      </c>
      <c r="D46" s="44">
        <v>0</v>
      </c>
      <c r="E46" s="44">
        <v>0</v>
      </c>
      <c r="F46" s="44">
        <v>12874</v>
      </c>
      <c r="G46" s="9"/>
      <c r="H46" s="44">
        <v>169942</v>
      </c>
    </row>
    <row r="47" spans="1:8">
      <c r="A47" t="s">
        <v>152</v>
      </c>
      <c r="B47" t="s">
        <v>15</v>
      </c>
      <c r="C47" s="44">
        <f t="shared" si="0"/>
        <v>86495</v>
      </c>
      <c r="D47" s="44">
        <v>30182</v>
      </c>
      <c r="E47" s="44">
        <v>45380</v>
      </c>
      <c r="F47" s="44">
        <v>6284</v>
      </c>
      <c r="G47" s="9"/>
      <c r="H47" s="44">
        <v>168341</v>
      </c>
    </row>
    <row r="48" spans="1:8">
      <c r="A48" t="s">
        <v>153</v>
      </c>
      <c r="B48" t="s">
        <v>21</v>
      </c>
      <c r="C48" s="44">
        <f t="shared" si="0"/>
        <v>96510</v>
      </c>
      <c r="D48" s="44">
        <v>33619</v>
      </c>
      <c r="E48" s="44">
        <v>17206</v>
      </c>
      <c r="F48" s="44">
        <v>17827</v>
      </c>
      <c r="G48" s="9"/>
      <c r="H48" s="44">
        <v>165162</v>
      </c>
    </row>
    <row r="49" spans="1:8">
      <c r="A49" t="s">
        <v>154</v>
      </c>
      <c r="B49" t="s">
        <v>15</v>
      </c>
      <c r="C49" s="44">
        <f t="shared" si="0"/>
        <v>81884</v>
      </c>
      <c r="D49" s="44">
        <v>30313</v>
      </c>
      <c r="E49" s="44">
        <v>42238</v>
      </c>
      <c r="F49" s="44">
        <v>9024</v>
      </c>
      <c r="G49" s="9"/>
      <c r="H49" s="44">
        <v>163459</v>
      </c>
    </row>
    <row r="50" spans="1:8">
      <c r="A50" t="s">
        <v>155</v>
      </c>
      <c r="B50" t="s">
        <v>23</v>
      </c>
      <c r="C50" s="44">
        <f t="shared" si="0"/>
        <v>146882</v>
      </c>
      <c r="D50" s="44">
        <v>0</v>
      </c>
      <c r="E50" s="44">
        <v>0</v>
      </c>
      <c r="F50" s="44">
        <v>15048</v>
      </c>
      <c r="G50" s="9"/>
      <c r="H50" s="44">
        <v>161930</v>
      </c>
    </row>
    <row r="51" spans="1:8">
      <c r="A51" t="s">
        <v>156</v>
      </c>
      <c r="B51" t="s">
        <v>17</v>
      </c>
      <c r="C51" s="44">
        <f t="shared" si="0"/>
        <v>78426</v>
      </c>
      <c r="D51" s="44">
        <v>46200</v>
      </c>
      <c r="E51" s="44">
        <v>20553</v>
      </c>
      <c r="F51" s="44">
        <v>15985</v>
      </c>
      <c r="G51" s="9"/>
      <c r="H51" s="44">
        <v>161164</v>
      </c>
    </row>
    <row r="52" spans="1:8">
      <c r="A52" t="s">
        <v>1586</v>
      </c>
      <c r="B52" t="s">
        <v>21</v>
      </c>
      <c r="C52" s="44">
        <f t="shared" si="0"/>
        <v>80451</v>
      </c>
      <c r="D52" s="44">
        <v>40017</v>
      </c>
      <c r="E52" s="44">
        <v>24880</v>
      </c>
      <c r="F52" s="44">
        <v>15357</v>
      </c>
      <c r="G52" s="9"/>
      <c r="H52" s="44">
        <v>160705</v>
      </c>
    </row>
    <row r="53" spans="1:8">
      <c r="A53" t="s">
        <v>157</v>
      </c>
      <c r="B53" t="s">
        <v>24</v>
      </c>
      <c r="C53" s="44">
        <f t="shared" si="0"/>
        <v>160635</v>
      </c>
      <c r="D53" s="44">
        <v>0</v>
      </c>
      <c r="E53" s="44">
        <v>0</v>
      </c>
      <c r="F53" s="44">
        <v>0</v>
      </c>
      <c r="G53" s="9"/>
      <c r="H53" s="44">
        <v>160635</v>
      </c>
    </row>
    <row r="54" spans="1:8">
      <c r="A54" t="s">
        <v>158</v>
      </c>
      <c r="B54" t="s">
        <v>25</v>
      </c>
      <c r="C54" s="44">
        <f t="shared" si="0"/>
        <v>160635</v>
      </c>
      <c r="D54" s="44">
        <v>0</v>
      </c>
      <c r="E54" s="44">
        <v>0</v>
      </c>
      <c r="F54" s="44">
        <v>0</v>
      </c>
      <c r="G54" s="9"/>
      <c r="H54" s="44">
        <v>160635</v>
      </c>
    </row>
    <row r="55" spans="1:8">
      <c r="A55" t="s">
        <v>159</v>
      </c>
      <c r="B55" t="s">
        <v>21</v>
      </c>
      <c r="C55" s="44">
        <f t="shared" si="0"/>
        <v>93436</v>
      </c>
      <c r="D55" s="44">
        <v>51171</v>
      </c>
      <c r="E55" s="44">
        <v>2776</v>
      </c>
      <c r="F55" s="44">
        <v>13207</v>
      </c>
      <c r="G55" s="9"/>
      <c r="H55" s="44">
        <v>160590</v>
      </c>
    </row>
    <row r="56" spans="1:8">
      <c r="A56" t="s">
        <v>160</v>
      </c>
      <c r="B56" t="s">
        <v>20</v>
      </c>
      <c r="C56" s="44">
        <f t="shared" si="0"/>
        <v>90627</v>
      </c>
      <c r="D56" s="44">
        <v>34416</v>
      </c>
      <c r="E56" s="44">
        <v>27661</v>
      </c>
      <c r="F56" s="44">
        <v>7296</v>
      </c>
      <c r="G56" s="9"/>
      <c r="H56" s="44">
        <v>160000</v>
      </c>
    </row>
    <row r="57" spans="1:8">
      <c r="A57" t="s">
        <v>161</v>
      </c>
      <c r="B57" t="s">
        <v>11</v>
      </c>
      <c r="C57" s="44">
        <f t="shared" si="0"/>
        <v>94879</v>
      </c>
      <c r="D57" s="44">
        <v>30643</v>
      </c>
      <c r="E57" s="44">
        <v>27551</v>
      </c>
      <c r="F57" s="44">
        <v>6228</v>
      </c>
      <c r="G57" s="9"/>
      <c r="H57" s="44">
        <v>159301</v>
      </c>
    </row>
    <row r="58" spans="1:8">
      <c r="A58" t="s">
        <v>162</v>
      </c>
      <c r="B58" t="s">
        <v>16</v>
      </c>
      <c r="C58" s="44">
        <f t="shared" si="0"/>
        <v>112139</v>
      </c>
      <c r="D58" s="44">
        <v>30743</v>
      </c>
      <c r="E58" s="44">
        <v>2991</v>
      </c>
      <c r="F58" s="44">
        <v>13310</v>
      </c>
      <c r="G58" s="9"/>
      <c r="H58" s="44">
        <v>159183</v>
      </c>
    </row>
    <row r="59" spans="1:8">
      <c r="A59" t="s">
        <v>163</v>
      </c>
      <c r="B59" t="s">
        <v>15</v>
      </c>
      <c r="C59" s="44">
        <f t="shared" si="0"/>
        <v>78717</v>
      </c>
      <c r="D59" s="44">
        <v>30182</v>
      </c>
      <c r="E59" s="44">
        <v>44930</v>
      </c>
      <c r="F59" s="44">
        <v>4896</v>
      </c>
      <c r="G59" s="9"/>
      <c r="H59" s="44">
        <v>158725</v>
      </c>
    </row>
    <row r="60" spans="1:8">
      <c r="A60" t="s">
        <v>164</v>
      </c>
      <c r="B60" t="s">
        <v>26</v>
      </c>
      <c r="C60" s="44">
        <f t="shared" si="0"/>
        <v>111056</v>
      </c>
      <c r="D60" s="44">
        <v>300</v>
      </c>
      <c r="E60" s="44">
        <v>42933</v>
      </c>
      <c r="F60" s="44">
        <v>4224</v>
      </c>
      <c r="G60" s="9"/>
      <c r="H60" s="44">
        <v>158513</v>
      </c>
    </row>
    <row r="61" spans="1:8">
      <c r="A61" t="s">
        <v>165</v>
      </c>
      <c r="B61" t="s">
        <v>11</v>
      </c>
      <c r="C61" s="44">
        <f t="shared" si="0"/>
        <v>91003</v>
      </c>
      <c r="D61" s="44">
        <v>34416</v>
      </c>
      <c r="E61" s="44">
        <v>22467</v>
      </c>
      <c r="F61" s="44">
        <v>9796</v>
      </c>
      <c r="G61" s="9"/>
      <c r="H61" s="44">
        <v>157682</v>
      </c>
    </row>
    <row r="62" spans="1:8">
      <c r="A62" t="s">
        <v>166</v>
      </c>
      <c r="B62" t="s">
        <v>21</v>
      </c>
      <c r="C62" s="44">
        <f t="shared" si="0"/>
        <v>93385</v>
      </c>
      <c r="D62" s="44">
        <v>30264</v>
      </c>
      <c r="E62" s="44">
        <v>21695</v>
      </c>
      <c r="F62" s="44">
        <v>11266</v>
      </c>
      <c r="G62" s="9"/>
      <c r="H62" s="44">
        <v>156610</v>
      </c>
    </row>
    <row r="63" spans="1:8">
      <c r="A63" t="s">
        <v>167</v>
      </c>
      <c r="B63" t="s">
        <v>21</v>
      </c>
      <c r="C63" s="44">
        <f t="shared" si="0"/>
        <v>85644</v>
      </c>
      <c r="D63" s="44">
        <v>46138</v>
      </c>
      <c r="E63" s="44">
        <v>13537</v>
      </c>
      <c r="F63" s="44">
        <v>10945</v>
      </c>
      <c r="G63" s="9"/>
      <c r="H63" s="44">
        <v>156264</v>
      </c>
    </row>
    <row r="64" spans="1:8">
      <c r="A64" t="s">
        <v>168</v>
      </c>
      <c r="B64" t="s">
        <v>20</v>
      </c>
      <c r="C64" s="44">
        <f t="shared" si="0"/>
        <v>88050</v>
      </c>
      <c r="D64" s="44">
        <v>28959</v>
      </c>
      <c r="E64" s="44">
        <v>31329</v>
      </c>
      <c r="F64" s="44">
        <v>7772</v>
      </c>
      <c r="G64" s="9"/>
      <c r="H64" s="44">
        <v>156110</v>
      </c>
    </row>
    <row r="65" spans="1:8">
      <c r="A65" t="s">
        <v>169</v>
      </c>
      <c r="B65" t="s">
        <v>15</v>
      </c>
      <c r="C65" s="44">
        <f t="shared" si="0"/>
        <v>81707</v>
      </c>
      <c r="D65" s="44">
        <v>22894</v>
      </c>
      <c r="E65" s="44">
        <v>45571</v>
      </c>
      <c r="F65" s="44">
        <v>5386</v>
      </c>
      <c r="G65" s="9"/>
      <c r="H65" s="44">
        <v>155558</v>
      </c>
    </row>
    <row r="66" spans="1:8">
      <c r="A66" t="s">
        <v>170</v>
      </c>
      <c r="B66" t="s">
        <v>16</v>
      </c>
      <c r="C66" s="44">
        <f t="shared" si="0"/>
        <v>101363</v>
      </c>
      <c r="D66" s="44">
        <v>33393</v>
      </c>
      <c r="E66" s="44">
        <v>6990</v>
      </c>
      <c r="F66" s="44">
        <v>11894</v>
      </c>
      <c r="G66" s="9"/>
      <c r="H66" s="44">
        <v>153640</v>
      </c>
    </row>
    <row r="67" spans="1:8">
      <c r="A67" t="s">
        <v>171</v>
      </c>
      <c r="B67" t="s">
        <v>27</v>
      </c>
      <c r="C67" s="44">
        <f t="shared" si="0"/>
        <v>153122</v>
      </c>
      <c r="D67" s="44">
        <v>0</v>
      </c>
      <c r="E67" s="44">
        <v>0</v>
      </c>
      <c r="F67" s="44">
        <v>0</v>
      </c>
      <c r="G67" s="9"/>
      <c r="H67" s="44">
        <v>153122</v>
      </c>
    </row>
    <row r="68" spans="1:8">
      <c r="A68" t="s">
        <v>172</v>
      </c>
      <c r="B68" t="s">
        <v>11</v>
      </c>
      <c r="C68" s="44">
        <f t="shared" si="0"/>
        <v>103293</v>
      </c>
      <c r="D68" s="44">
        <v>9005</v>
      </c>
      <c r="E68" s="44">
        <v>33033</v>
      </c>
      <c r="F68" s="44">
        <v>5777</v>
      </c>
      <c r="G68" s="9"/>
      <c r="H68" s="44">
        <v>151108</v>
      </c>
    </row>
    <row r="69" spans="1:8">
      <c r="A69" t="s">
        <v>173</v>
      </c>
      <c r="B69" t="s">
        <v>18</v>
      </c>
      <c r="C69" s="44">
        <f t="shared" si="0"/>
        <v>74226</v>
      </c>
      <c r="D69" s="44">
        <v>32605</v>
      </c>
      <c r="E69" s="44">
        <v>38074</v>
      </c>
      <c r="F69" s="44">
        <v>6104</v>
      </c>
      <c r="G69" s="9"/>
      <c r="H69" s="44">
        <v>151009</v>
      </c>
    </row>
    <row r="70" spans="1:8">
      <c r="A70" t="s">
        <v>174</v>
      </c>
      <c r="B70" t="s">
        <v>18</v>
      </c>
      <c r="C70" s="44">
        <f t="shared" ref="C70:C133" si="1">H70-F70-D70-E70</f>
        <v>76992</v>
      </c>
      <c r="D70" s="44">
        <v>35391</v>
      </c>
      <c r="E70" s="44">
        <v>28757</v>
      </c>
      <c r="F70" s="44">
        <v>8321</v>
      </c>
      <c r="G70" s="9"/>
      <c r="H70" s="44">
        <v>149461</v>
      </c>
    </row>
    <row r="71" spans="1:8">
      <c r="A71" t="s">
        <v>175</v>
      </c>
      <c r="B71" t="s">
        <v>15</v>
      </c>
      <c r="C71" s="44">
        <f t="shared" si="1"/>
        <v>79065</v>
      </c>
      <c r="D71" s="44">
        <v>30182</v>
      </c>
      <c r="E71" s="44">
        <v>33574</v>
      </c>
      <c r="F71" s="44">
        <v>5386</v>
      </c>
      <c r="G71" s="9"/>
      <c r="H71" s="44">
        <v>148207</v>
      </c>
    </row>
    <row r="72" spans="1:8">
      <c r="A72" t="s">
        <v>176</v>
      </c>
      <c r="B72" t="s">
        <v>15</v>
      </c>
      <c r="C72" s="44">
        <f t="shared" si="1"/>
        <v>79811</v>
      </c>
      <c r="D72" s="44">
        <v>30182</v>
      </c>
      <c r="E72" s="44">
        <v>32763</v>
      </c>
      <c r="F72" s="44">
        <v>5386</v>
      </c>
      <c r="G72" s="9"/>
      <c r="H72" s="44">
        <v>148142</v>
      </c>
    </row>
    <row r="73" spans="1:8">
      <c r="A73" t="s">
        <v>177</v>
      </c>
      <c r="B73" t="s">
        <v>18</v>
      </c>
      <c r="C73" s="44">
        <f t="shared" si="1"/>
        <v>80138</v>
      </c>
      <c r="D73" s="44">
        <v>25909</v>
      </c>
      <c r="E73" s="44">
        <v>32575</v>
      </c>
      <c r="F73" s="44">
        <v>8544</v>
      </c>
      <c r="G73" s="9"/>
      <c r="H73" s="44">
        <v>147166</v>
      </c>
    </row>
    <row r="74" spans="1:8">
      <c r="A74" t="s">
        <v>178</v>
      </c>
      <c r="B74" t="s">
        <v>15</v>
      </c>
      <c r="C74" s="44">
        <f t="shared" si="1"/>
        <v>80953</v>
      </c>
      <c r="D74" s="44">
        <v>33459</v>
      </c>
      <c r="E74" s="44">
        <v>26662</v>
      </c>
      <c r="F74" s="44">
        <v>5892</v>
      </c>
      <c r="G74" s="9"/>
      <c r="H74" s="44">
        <v>146966</v>
      </c>
    </row>
    <row r="75" spans="1:8">
      <c r="A75" t="s">
        <v>179</v>
      </c>
      <c r="B75" t="s">
        <v>28</v>
      </c>
      <c r="C75" s="44">
        <f t="shared" si="1"/>
        <v>132871</v>
      </c>
      <c r="D75" s="44">
        <v>0</v>
      </c>
      <c r="E75" s="44">
        <v>0</v>
      </c>
      <c r="F75" s="44">
        <v>13872</v>
      </c>
      <c r="G75" s="9"/>
      <c r="H75" s="44">
        <v>146743</v>
      </c>
    </row>
    <row r="76" spans="1:8">
      <c r="A76" t="s">
        <v>180</v>
      </c>
      <c r="B76" t="s">
        <v>18</v>
      </c>
      <c r="C76" s="44">
        <f t="shared" si="1"/>
        <v>74705</v>
      </c>
      <c r="D76" s="44">
        <v>28032</v>
      </c>
      <c r="E76" s="44">
        <v>38069</v>
      </c>
      <c r="F76" s="44">
        <v>5834</v>
      </c>
      <c r="G76" s="9"/>
      <c r="H76" s="44">
        <v>146640</v>
      </c>
    </row>
    <row r="77" spans="1:8">
      <c r="A77" t="s">
        <v>181</v>
      </c>
      <c r="B77" t="s">
        <v>15</v>
      </c>
      <c r="C77" s="44">
        <f t="shared" si="1"/>
        <v>79480</v>
      </c>
      <c r="D77" s="44">
        <v>24810</v>
      </c>
      <c r="E77" s="44">
        <v>37074</v>
      </c>
      <c r="F77" s="44">
        <v>5198</v>
      </c>
      <c r="G77" s="9"/>
      <c r="H77" s="44">
        <v>146562</v>
      </c>
    </row>
    <row r="78" spans="1:8">
      <c r="A78" t="s">
        <v>182</v>
      </c>
      <c r="B78" t="s">
        <v>20</v>
      </c>
      <c r="C78" s="44">
        <f t="shared" si="1"/>
        <v>94457</v>
      </c>
      <c r="D78" s="44">
        <v>25961</v>
      </c>
      <c r="E78" s="44">
        <v>20341</v>
      </c>
      <c r="F78" s="44">
        <v>5768</v>
      </c>
      <c r="G78" s="9"/>
      <c r="H78" s="44">
        <v>146527</v>
      </c>
    </row>
    <row r="79" spans="1:8" ht="13.5" thickBot="1">
      <c r="A79" s="65" t="s">
        <v>1570</v>
      </c>
      <c r="B79" s="65"/>
      <c r="C79" s="65"/>
      <c r="D79" s="65"/>
      <c r="E79" s="65"/>
      <c r="F79" s="65"/>
      <c r="G79" s="65"/>
      <c r="H79" s="65"/>
    </row>
    <row r="80" spans="1:8">
      <c r="A80" s="2"/>
      <c r="B80" s="3"/>
      <c r="C80" s="4" t="s">
        <v>0</v>
      </c>
      <c r="D80" s="4" t="s">
        <v>1</v>
      </c>
      <c r="E80" s="4"/>
      <c r="F80" s="4" t="s">
        <v>1585</v>
      </c>
      <c r="G80" s="4"/>
      <c r="H80" s="5" t="s">
        <v>404</v>
      </c>
    </row>
    <row r="81" spans="1:8" ht="13.5" thickBot="1">
      <c r="A81" s="6" t="s">
        <v>2</v>
      </c>
      <c r="B81" s="7" t="s">
        <v>3</v>
      </c>
      <c r="C81" s="7" t="s">
        <v>4</v>
      </c>
      <c r="D81" s="7" t="s">
        <v>5</v>
      </c>
      <c r="E81" s="7" t="s">
        <v>6</v>
      </c>
      <c r="F81" s="7" t="s">
        <v>7</v>
      </c>
      <c r="G81" s="7"/>
      <c r="H81" s="8" t="s">
        <v>4</v>
      </c>
    </row>
    <row r="82" spans="1:8">
      <c r="C82" s="9"/>
      <c r="D82" s="9"/>
      <c r="E82" s="9"/>
      <c r="F82" s="9"/>
      <c r="G82" s="9"/>
      <c r="H82" s="9"/>
    </row>
    <row r="83" spans="1:8">
      <c r="A83" t="s">
        <v>183</v>
      </c>
      <c r="B83" t="s">
        <v>29</v>
      </c>
      <c r="C83" s="44">
        <f>H83-F83-D83-E83</f>
        <v>134422</v>
      </c>
      <c r="D83" s="44">
        <v>0</v>
      </c>
      <c r="E83" s="44">
        <v>0</v>
      </c>
      <c r="F83" s="44">
        <v>11216</v>
      </c>
      <c r="G83" s="9"/>
      <c r="H83" s="44">
        <v>145638</v>
      </c>
    </row>
    <row r="84" spans="1:8">
      <c r="A84" t="s">
        <v>184</v>
      </c>
      <c r="B84" t="s">
        <v>18</v>
      </c>
      <c r="C84" s="44">
        <f t="shared" si="1"/>
        <v>74512</v>
      </c>
      <c r="D84" s="44">
        <v>30539</v>
      </c>
      <c r="E84" s="44">
        <v>31106</v>
      </c>
      <c r="F84" s="44">
        <v>9453</v>
      </c>
      <c r="G84" s="9"/>
      <c r="H84" s="44">
        <v>145610</v>
      </c>
    </row>
    <row r="85" spans="1:8">
      <c r="A85" t="s">
        <v>185</v>
      </c>
      <c r="B85" t="s">
        <v>21</v>
      </c>
      <c r="C85" s="44">
        <f t="shared" si="1"/>
        <v>93121</v>
      </c>
      <c r="D85" s="44">
        <v>37844</v>
      </c>
      <c r="E85" s="44">
        <v>0</v>
      </c>
      <c r="F85" s="44">
        <v>12067</v>
      </c>
      <c r="G85" s="9"/>
      <c r="H85" s="44">
        <v>143032</v>
      </c>
    </row>
    <row r="86" spans="1:8">
      <c r="A86" t="s">
        <v>186</v>
      </c>
      <c r="B86" t="s">
        <v>18</v>
      </c>
      <c r="C86" s="44">
        <f t="shared" si="1"/>
        <v>80540</v>
      </c>
      <c r="D86" s="44">
        <v>16735</v>
      </c>
      <c r="E86" s="44">
        <v>40635</v>
      </c>
      <c r="F86" s="44">
        <v>5110</v>
      </c>
      <c r="G86" s="9"/>
      <c r="H86" s="44">
        <v>143020</v>
      </c>
    </row>
    <row r="87" spans="1:8">
      <c r="A87" t="s">
        <v>187</v>
      </c>
      <c r="B87" t="s">
        <v>18</v>
      </c>
      <c r="C87" s="44">
        <f t="shared" si="1"/>
        <v>79595</v>
      </c>
      <c r="D87" s="44">
        <v>22798</v>
      </c>
      <c r="E87" s="44">
        <v>33983</v>
      </c>
      <c r="F87" s="44">
        <v>5837</v>
      </c>
      <c r="G87" s="9"/>
      <c r="H87" s="44">
        <v>142213</v>
      </c>
    </row>
    <row r="88" spans="1:8">
      <c r="A88" t="s">
        <v>188</v>
      </c>
      <c r="B88" t="s">
        <v>18</v>
      </c>
      <c r="C88" s="44">
        <f t="shared" si="1"/>
        <v>81744</v>
      </c>
      <c r="D88" s="44">
        <v>27508</v>
      </c>
      <c r="E88" s="44">
        <v>27593</v>
      </c>
      <c r="F88" s="44">
        <v>5110</v>
      </c>
      <c r="G88" s="9"/>
      <c r="H88" s="44">
        <v>141955</v>
      </c>
    </row>
    <row r="89" spans="1:8">
      <c r="A89" t="s">
        <v>189</v>
      </c>
      <c r="B89" t="s">
        <v>18</v>
      </c>
      <c r="C89" s="44">
        <f t="shared" si="1"/>
        <v>74609</v>
      </c>
      <c r="D89" s="44">
        <v>37827</v>
      </c>
      <c r="E89" s="44">
        <v>15425</v>
      </c>
      <c r="F89" s="44">
        <v>12464</v>
      </c>
      <c r="G89" s="9"/>
      <c r="H89" s="44">
        <v>140325</v>
      </c>
    </row>
    <row r="90" spans="1:8">
      <c r="A90" t="s">
        <v>190</v>
      </c>
      <c r="B90" t="s">
        <v>21</v>
      </c>
      <c r="C90" s="44">
        <f t="shared" si="1"/>
        <v>93351</v>
      </c>
      <c r="D90" s="44">
        <v>38596</v>
      </c>
      <c r="E90" s="44">
        <v>0</v>
      </c>
      <c r="F90" s="44">
        <v>7536</v>
      </c>
      <c r="G90" s="9"/>
      <c r="H90" s="44">
        <v>139483</v>
      </c>
    </row>
    <row r="91" spans="1:8">
      <c r="A91" t="s">
        <v>191</v>
      </c>
      <c r="B91" t="s">
        <v>11</v>
      </c>
      <c r="C91" s="44">
        <f t="shared" si="1"/>
        <v>95066</v>
      </c>
      <c r="D91" s="44">
        <v>27163</v>
      </c>
      <c r="E91" s="44">
        <v>11193</v>
      </c>
      <c r="F91" s="44">
        <v>6060</v>
      </c>
      <c r="G91" s="9"/>
      <c r="H91" s="44">
        <v>139482</v>
      </c>
    </row>
    <row r="92" spans="1:8">
      <c r="A92" t="s">
        <v>192</v>
      </c>
      <c r="B92" t="s">
        <v>20</v>
      </c>
      <c r="C92" s="44">
        <f t="shared" si="1"/>
        <v>99290</v>
      </c>
      <c r="D92" s="44">
        <v>20888</v>
      </c>
      <c r="E92" s="44">
        <v>13706</v>
      </c>
      <c r="F92" s="44">
        <v>5518</v>
      </c>
      <c r="G92" s="9"/>
      <c r="H92" s="44">
        <v>139402</v>
      </c>
    </row>
    <row r="93" spans="1:8">
      <c r="A93" t="s">
        <v>193</v>
      </c>
      <c r="B93" t="s">
        <v>15</v>
      </c>
      <c r="C93" s="44">
        <f t="shared" si="1"/>
        <v>78451</v>
      </c>
      <c r="D93" s="44">
        <v>25210</v>
      </c>
      <c r="E93" s="44">
        <v>27586</v>
      </c>
      <c r="F93" s="44">
        <v>7680</v>
      </c>
      <c r="G93" s="9"/>
      <c r="H93" s="44">
        <v>138927</v>
      </c>
    </row>
    <row r="94" spans="1:8">
      <c r="A94" t="s">
        <v>194</v>
      </c>
      <c r="B94" t="s">
        <v>17</v>
      </c>
      <c r="C94" s="44">
        <f t="shared" si="1"/>
        <v>72768</v>
      </c>
      <c r="D94" s="44">
        <v>4910</v>
      </c>
      <c r="E94" s="44">
        <v>54942</v>
      </c>
      <c r="F94" s="44">
        <v>3947</v>
      </c>
      <c r="G94" s="9"/>
      <c r="H94" s="44">
        <v>136567</v>
      </c>
    </row>
    <row r="95" spans="1:8">
      <c r="A95" t="s">
        <v>195</v>
      </c>
      <c r="B95" t="s">
        <v>30</v>
      </c>
      <c r="C95" s="44">
        <f t="shared" si="1"/>
        <v>129534</v>
      </c>
      <c r="D95" s="44">
        <v>0</v>
      </c>
      <c r="E95" s="44">
        <v>0</v>
      </c>
      <c r="F95" s="44">
        <v>5366</v>
      </c>
      <c r="H95" s="44">
        <v>134900</v>
      </c>
    </row>
    <row r="96" spans="1:8">
      <c r="A96" t="s">
        <v>196</v>
      </c>
      <c r="B96" t="s">
        <v>20</v>
      </c>
      <c r="C96" s="44">
        <f t="shared" si="1"/>
        <v>83864</v>
      </c>
      <c r="D96" s="44">
        <v>12840</v>
      </c>
      <c r="E96" s="44">
        <v>28269</v>
      </c>
      <c r="F96" s="44">
        <v>9534</v>
      </c>
      <c r="G96" s="9"/>
      <c r="H96" s="44">
        <v>134507</v>
      </c>
    </row>
    <row r="97" spans="1:8">
      <c r="A97" t="s">
        <v>197</v>
      </c>
      <c r="B97" t="s">
        <v>31</v>
      </c>
      <c r="C97" s="44">
        <f t="shared" si="1"/>
        <v>134422</v>
      </c>
      <c r="D97" s="44">
        <v>0</v>
      </c>
      <c r="E97" s="44">
        <v>0</v>
      </c>
      <c r="F97" s="44">
        <v>0</v>
      </c>
      <c r="G97" s="9"/>
      <c r="H97" s="44">
        <v>134422</v>
      </c>
    </row>
    <row r="98" spans="1:8">
      <c r="A98" t="s">
        <v>198</v>
      </c>
      <c r="B98" t="s">
        <v>18</v>
      </c>
      <c r="C98" s="44">
        <f t="shared" si="1"/>
        <v>74322</v>
      </c>
      <c r="D98" s="44">
        <v>40520</v>
      </c>
      <c r="E98" s="44">
        <v>12354</v>
      </c>
      <c r="F98" s="44">
        <v>6548</v>
      </c>
      <c r="G98" s="9"/>
      <c r="H98" s="44">
        <v>133744</v>
      </c>
    </row>
    <row r="99" spans="1:8">
      <c r="A99" t="s">
        <v>199</v>
      </c>
      <c r="B99" t="s">
        <v>20</v>
      </c>
      <c r="C99" s="44">
        <f t="shared" si="1"/>
        <v>87612</v>
      </c>
      <c r="D99" s="44">
        <v>11983</v>
      </c>
      <c r="E99" s="44">
        <v>26656</v>
      </c>
      <c r="F99" s="44">
        <v>6799</v>
      </c>
      <c r="G99" s="9"/>
      <c r="H99" s="44">
        <v>133050</v>
      </c>
    </row>
    <row r="100" spans="1:8">
      <c r="A100" t="s">
        <v>200</v>
      </c>
      <c r="B100" t="s">
        <v>17</v>
      </c>
      <c r="C100" s="44">
        <f t="shared" si="1"/>
        <v>72713</v>
      </c>
      <c r="D100" s="44">
        <v>4887</v>
      </c>
      <c r="E100" s="44">
        <v>48745</v>
      </c>
      <c r="F100" s="44">
        <v>3947</v>
      </c>
      <c r="G100" s="9"/>
      <c r="H100" s="44">
        <v>130292</v>
      </c>
    </row>
    <row r="101" spans="1:8">
      <c r="A101" t="s">
        <v>201</v>
      </c>
      <c r="B101" t="s">
        <v>18</v>
      </c>
      <c r="C101" s="44">
        <f t="shared" si="1"/>
        <v>74542</v>
      </c>
      <c r="D101" s="44">
        <v>32347</v>
      </c>
      <c r="E101" s="44">
        <v>17013</v>
      </c>
      <c r="F101" s="44">
        <v>6090</v>
      </c>
      <c r="G101" s="9"/>
      <c r="H101" s="44">
        <v>129992</v>
      </c>
    </row>
    <row r="102" spans="1:8">
      <c r="A102" t="s">
        <v>202</v>
      </c>
      <c r="B102" t="s">
        <v>18</v>
      </c>
      <c r="C102" s="44">
        <f t="shared" si="1"/>
        <v>74499</v>
      </c>
      <c r="D102" s="44">
        <v>30823</v>
      </c>
      <c r="E102" s="44">
        <v>18349</v>
      </c>
      <c r="F102" s="44">
        <v>6158</v>
      </c>
      <c r="G102" s="9"/>
      <c r="H102" s="44">
        <v>129829</v>
      </c>
    </row>
    <row r="103" spans="1:8">
      <c r="A103" t="s">
        <v>203</v>
      </c>
      <c r="B103" t="s">
        <v>18</v>
      </c>
      <c r="C103" s="44">
        <f t="shared" si="1"/>
        <v>74315</v>
      </c>
      <c r="D103" s="44">
        <v>33702</v>
      </c>
      <c r="E103" s="44">
        <v>0</v>
      </c>
      <c r="F103" s="44">
        <v>21607</v>
      </c>
      <c r="G103" s="9"/>
      <c r="H103" s="44">
        <v>129624</v>
      </c>
    </row>
    <row r="104" spans="1:8">
      <c r="A104" t="s">
        <v>204</v>
      </c>
      <c r="B104" t="s">
        <v>21</v>
      </c>
      <c r="C104" s="44">
        <f t="shared" si="1"/>
        <v>77013</v>
      </c>
      <c r="D104" s="44">
        <v>29023</v>
      </c>
      <c r="E104" s="44">
        <v>15935</v>
      </c>
      <c r="F104" s="44">
        <v>6460</v>
      </c>
      <c r="G104" s="9"/>
      <c r="H104" s="44">
        <v>128431</v>
      </c>
    </row>
    <row r="105" spans="1:8">
      <c r="A105" t="s">
        <v>207</v>
      </c>
      <c r="B105" t="s">
        <v>18</v>
      </c>
      <c r="C105" s="44">
        <f t="shared" si="1"/>
        <v>74392</v>
      </c>
      <c r="D105" s="44">
        <v>34187</v>
      </c>
      <c r="E105" s="44">
        <v>13386</v>
      </c>
      <c r="F105" s="44">
        <v>6241</v>
      </c>
      <c r="G105" s="9"/>
      <c r="H105" s="44">
        <v>128206</v>
      </c>
    </row>
    <row r="106" spans="1:8">
      <c r="A106" t="s">
        <v>205</v>
      </c>
      <c r="B106" t="s">
        <v>32</v>
      </c>
      <c r="C106" s="44">
        <f t="shared" si="1"/>
        <v>124651</v>
      </c>
      <c r="D106" s="44">
        <v>2963</v>
      </c>
      <c r="E106" s="44">
        <v>0</v>
      </c>
      <c r="F106" s="44">
        <v>0</v>
      </c>
      <c r="G106" s="9"/>
      <c r="H106" s="44">
        <v>127614</v>
      </c>
    </row>
    <row r="107" spans="1:8">
      <c r="A107" t="s">
        <v>206</v>
      </c>
      <c r="B107" t="s">
        <v>20</v>
      </c>
      <c r="C107" s="44">
        <f t="shared" si="1"/>
        <v>90613</v>
      </c>
      <c r="D107" s="44">
        <v>17263</v>
      </c>
      <c r="E107" s="44">
        <v>13246</v>
      </c>
      <c r="F107" s="44">
        <v>5351</v>
      </c>
      <c r="G107" s="9"/>
      <c r="H107" s="44">
        <v>126473</v>
      </c>
    </row>
    <row r="108" spans="1:8">
      <c r="A108" t="s">
        <v>208</v>
      </c>
      <c r="B108" t="s">
        <v>18</v>
      </c>
      <c r="C108" s="44">
        <f t="shared" si="1"/>
        <v>79370</v>
      </c>
      <c r="D108" s="44">
        <v>26992</v>
      </c>
      <c r="E108" s="44">
        <v>13738</v>
      </c>
      <c r="F108" s="44">
        <v>6082</v>
      </c>
      <c r="G108" s="9"/>
      <c r="H108" s="44">
        <v>126182</v>
      </c>
    </row>
    <row r="109" spans="1:8">
      <c r="A109" t="s">
        <v>209</v>
      </c>
      <c r="B109" t="s">
        <v>18</v>
      </c>
      <c r="C109" s="44">
        <f t="shared" si="1"/>
        <v>74319</v>
      </c>
      <c r="D109" s="44">
        <v>25169</v>
      </c>
      <c r="E109" s="44">
        <v>16762</v>
      </c>
      <c r="F109" s="44">
        <v>5676</v>
      </c>
      <c r="G109" s="9"/>
      <c r="H109" s="44">
        <v>121926</v>
      </c>
    </row>
    <row r="110" spans="1:8">
      <c r="A110" t="s">
        <v>210</v>
      </c>
      <c r="B110" t="s">
        <v>17</v>
      </c>
      <c r="C110" s="44">
        <f t="shared" si="1"/>
        <v>68433</v>
      </c>
      <c r="D110" s="44">
        <v>2773</v>
      </c>
      <c r="E110" s="44">
        <v>46647</v>
      </c>
      <c r="F110" s="44">
        <v>3666</v>
      </c>
      <c r="G110" s="9"/>
      <c r="H110" s="44">
        <v>121519</v>
      </c>
    </row>
    <row r="111" spans="1:8">
      <c r="A111" t="s">
        <v>1128</v>
      </c>
      <c r="B111" t="s">
        <v>18</v>
      </c>
      <c r="C111" s="44">
        <f t="shared" si="1"/>
        <v>74216</v>
      </c>
      <c r="D111" s="44">
        <v>27867</v>
      </c>
      <c r="E111" s="44">
        <v>13557</v>
      </c>
      <c r="F111" s="44">
        <v>5836</v>
      </c>
      <c r="G111" s="9"/>
      <c r="H111" s="44">
        <v>121476</v>
      </c>
    </row>
    <row r="112" spans="1:8">
      <c r="A112" t="s">
        <v>211</v>
      </c>
      <c r="B112" t="s">
        <v>18</v>
      </c>
      <c r="C112" s="44">
        <f t="shared" si="1"/>
        <v>75772</v>
      </c>
      <c r="D112" s="44">
        <v>27442</v>
      </c>
      <c r="E112" s="44">
        <v>12165</v>
      </c>
      <c r="F112" s="44">
        <v>5786</v>
      </c>
      <c r="G112" s="9"/>
      <c r="H112" s="44">
        <v>121165</v>
      </c>
    </row>
    <row r="113" spans="1:8">
      <c r="A113" t="s">
        <v>212</v>
      </c>
      <c r="B113" t="s">
        <v>33</v>
      </c>
      <c r="C113" s="44">
        <f t="shared" si="1"/>
        <v>120482</v>
      </c>
      <c r="D113" s="44">
        <v>613</v>
      </c>
      <c r="E113" s="44">
        <v>0</v>
      </c>
      <c r="F113" s="44">
        <v>0</v>
      </c>
      <c r="G113" s="9"/>
      <c r="H113" s="44">
        <v>121095</v>
      </c>
    </row>
    <row r="114" spans="1:8">
      <c r="A114" t="s">
        <v>213</v>
      </c>
      <c r="B114" t="s">
        <v>34</v>
      </c>
      <c r="C114" s="44">
        <f t="shared" si="1"/>
        <v>120904</v>
      </c>
      <c r="D114" s="44">
        <v>0</v>
      </c>
      <c r="E114" s="44">
        <v>0</v>
      </c>
      <c r="F114" s="44">
        <v>0</v>
      </c>
      <c r="G114" s="9"/>
      <c r="H114" s="44">
        <v>120904</v>
      </c>
    </row>
    <row r="115" spans="1:8">
      <c r="A115" t="s">
        <v>214</v>
      </c>
      <c r="B115" t="s">
        <v>18</v>
      </c>
      <c r="C115" s="44">
        <f t="shared" si="1"/>
        <v>74560</v>
      </c>
      <c r="D115" s="44">
        <v>37939</v>
      </c>
      <c r="E115" s="44">
        <v>1919</v>
      </c>
      <c r="F115" s="44">
        <v>6437</v>
      </c>
      <c r="G115" s="9"/>
      <c r="H115" s="44">
        <v>120855</v>
      </c>
    </row>
    <row r="116" spans="1:8">
      <c r="A116" t="s">
        <v>215</v>
      </c>
      <c r="B116" t="s">
        <v>18</v>
      </c>
      <c r="C116" s="44">
        <f t="shared" si="1"/>
        <v>77402</v>
      </c>
      <c r="D116" s="44">
        <v>26893</v>
      </c>
      <c r="E116" s="44">
        <v>7091</v>
      </c>
      <c r="F116" s="44">
        <v>9025</v>
      </c>
      <c r="G116" s="9"/>
      <c r="H116" s="44">
        <v>120411</v>
      </c>
    </row>
    <row r="117" spans="1:8">
      <c r="A117" t="s">
        <v>216</v>
      </c>
      <c r="B117" t="s">
        <v>17</v>
      </c>
      <c r="C117" s="44">
        <f t="shared" si="1"/>
        <v>66934</v>
      </c>
      <c r="D117" s="44">
        <v>3662</v>
      </c>
      <c r="E117" s="44">
        <v>44558</v>
      </c>
      <c r="F117" s="44">
        <v>3799</v>
      </c>
      <c r="G117" s="9"/>
      <c r="H117" s="44">
        <v>118953</v>
      </c>
    </row>
    <row r="118" spans="1:8" ht="13.5" thickBot="1">
      <c r="A118" s="65" t="s">
        <v>1570</v>
      </c>
      <c r="B118" s="65"/>
      <c r="C118" s="65"/>
      <c r="D118" s="65"/>
      <c r="E118" s="65"/>
      <c r="F118" s="65"/>
      <c r="G118" s="65"/>
      <c r="H118" s="65"/>
    </row>
    <row r="119" spans="1:8">
      <c r="A119" s="2"/>
      <c r="B119" s="3"/>
      <c r="C119" s="4" t="s">
        <v>0</v>
      </c>
      <c r="D119" s="4" t="s">
        <v>1</v>
      </c>
      <c r="E119" s="4"/>
      <c r="F119" s="4" t="s">
        <v>1585</v>
      </c>
      <c r="G119" s="4"/>
      <c r="H119" s="5" t="s">
        <v>404</v>
      </c>
    </row>
    <row r="120" spans="1:8" ht="13.5" thickBot="1">
      <c r="A120" s="6" t="s">
        <v>2</v>
      </c>
      <c r="B120" s="7" t="s">
        <v>3</v>
      </c>
      <c r="C120" s="7" t="s">
        <v>4</v>
      </c>
      <c r="D120" s="7" t="s">
        <v>5</v>
      </c>
      <c r="E120" s="7" t="s">
        <v>6</v>
      </c>
      <c r="F120" s="7" t="s">
        <v>7</v>
      </c>
      <c r="G120" s="7"/>
      <c r="H120" s="8" t="s">
        <v>4</v>
      </c>
    </row>
    <row r="121" spans="1:8">
      <c r="C121" s="9"/>
      <c r="D121" s="9"/>
      <c r="E121" s="9"/>
      <c r="F121" s="9"/>
      <c r="G121" s="9"/>
      <c r="H121" s="9"/>
    </row>
    <row r="122" spans="1:8">
      <c r="A122" t="s">
        <v>281</v>
      </c>
      <c r="B122" t="s">
        <v>282</v>
      </c>
      <c r="C122" s="44">
        <f>H122-F122-D122-E122</f>
        <v>112908</v>
      </c>
      <c r="D122" s="44">
        <v>0</v>
      </c>
      <c r="E122" s="44">
        <v>0</v>
      </c>
      <c r="F122" s="44">
        <v>5786</v>
      </c>
      <c r="G122" s="9"/>
      <c r="H122" s="44">
        <v>118694</v>
      </c>
    </row>
    <row r="123" spans="1:8">
      <c r="A123" t="s">
        <v>218</v>
      </c>
      <c r="B123" t="s">
        <v>35</v>
      </c>
      <c r="C123" s="44">
        <f t="shared" si="1"/>
        <v>118604</v>
      </c>
      <c r="D123" s="44">
        <v>0</v>
      </c>
      <c r="E123" s="44">
        <v>0</v>
      </c>
      <c r="F123" s="44">
        <v>0</v>
      </c>
      <c r="G123" s="9"/>
      <c r="H123" s="44">
        <v>118604</v>
      </c>
    </row>
    <row r="124" spans="1:8">
      <c r="A124" t="s">
        <v>219</v>
      </c>
      <c r="B124" t="s">
        <v>36</v>
      </c>
      <c r="C124" s="44">
        <f t="shared" si="1"/>
        <v>76716</v>
      </c>
      <c r="D124" s="44">
        <v>12359</v>
      </c>
      <c r="E124" s="44">
        <v>23275</v>
      </c>
      <c r="F124" s="44">
        <v>5841</v>
      </c>
      <c r="G124" s="9"/>
      <c r="H124" s="44">
        <v>118191</v>
      </c>
    </row>
    <row r="125" spans="1:8">
      <c r="A125" t="s">
        <v>220</v>
      </c>
      <c r="B125" t="s">
        <v>37</v>
      </c>
      <c r="C125" s="44">
        <f t="shared" si="1"/>
        <v>106327</v>
      </c>
      <c r="D125" s="44">
        <v>4704</v>
      </c>
      <c r="E125" s="44">
        <v>412</v>
      </c>
      <c r="F125" s="44">
        <v>5200</v>
      </c>
      <c r="G125" s="9"/>
      <c r="H125" s="44">
        <v>116643</v>
      </c>
    </row>
    <row r="126" spans="1:8">
      <c r="A126" t="s">
        <v>221</v>
      </c>
      <c r="B126" t="s">
        <v>15</v>
      </c>
      <c r="C126" s="44">
        <f t="shared" si="1"/>
        <v>78672</v>
      </c>
      <c r="D126" s="44">
        <v>15506</v>
      </c>
      <c r="E126" s="44">
        <v>18539</v>
      </c>
      <c r="F126" s="44">
        <v>3854</v>
      </c>
      <c r="G126" s="9"/>
      <c r="H126" s="44">
        <v>116571</v>
      </c>
    </row>
    <row r="127" spans="1:8">
      <c r="A127" t="s">
        <v>222</v>
      </c>
      <c r="B127" t="s">
        <v>38</v>
      </c>
      <c r="C127" s="44">
        <f t="shared" si="1"/>
        <v>59931</v>
      </c>
      <c r="D127" s="44">
        <v>10545</v>
      </c>
      <c r="E127" s="44">
        <v>42630</v>
      </c>
      <c r="F127" s="44">
        <v>3333</v>
      </c>
      <c r="G127" s="9"/>
      <c r="H127" s="44">
        <v>116439</v>
      </c>
    </row>
    <row r="128" spans="1:8">
      <c r="A128" t="s">
        <v>223</v>
      </c>
      <c r="B128" t="s">
        <v>18</v>
      </c>
      <c r="C128" s="44">
        <f t="shared" si="1"/>
        <v>74196</v>
      </c>
      <c r="D128" s="44">
        <v>27669</v>
      </c>
      <c r="E128" s="44">
        <v>8579</v>
      </c>
      <c r="F128" s="44">
        <v>5834</v>
      </c>
      <c r="G128" s="9"/>
      <c r="H128" s="44">
        <v>116278</v>
      </c>
    </row>
    <row r="129" spans="1:8">
      <c r="A129" t="s">
        <v>224</v>
      </c>
      <c r="B129" t="s">
        <v>39</v>
      </c>
      <c r="C129" s="44">
        <f t="shared" si="1"/>
        <v>115212</v>
      </c>
      <c r="D129" s="44">
        <v>0</v>
      </c>
      <c r="E129" s="44">
        <v>0</v>
      </c>
      <c r="F129" s="44">
        <v>0</v>
      </c>
      <c r="G129" s="9"/>
      <c r="H129" s="44">
        <v>115212</v>
      </c>
    </row>
    <row r="130" spans="1:8">
      <c r="A130" t="s">
        <v>225</v>
      </c>
      <c r="B130" t="s">
        <v>40</v>
      </c>
      <c r="C130" s="44">
        <f t="shared" si="1"/>
        <v>115174</v>
      </c>
      <c r="D130" s="44">
        <v>0</v>
      </c>
      <c r="E130" s="44">
        <v>0</v>
      </c>
      <c r="F130" s="44">
        <v>0</v>
      </c>
      <c r="G130" s="9"/>
      <c r="H130" s="44">
        <v>115174</v>
      </c>
    </row>
    <row r="131" spans="1:8">
      <c r="A131" t="s">
        <v>226</v>
      </c>
      <c r="B131" t="s">
        <v>18</v>
      </c>
      <c r="C131" s="44">
        <f t="shared" si="1"/>
        <v>74381</v>
      </c>
      <c r="D131" s="44">
        <v>33794</v>
      </c>
      <c r="E131" s="44">
        <v>0</v>
      </c>
      <c r="F131" s="44">
        <v>6202</v>
      </c>
      <c r="G131" s="9"/>
      <c r="H131" s="44">
        <v>114377</v>
      </c>
    </row>
    <row r="132" spans="1:8">
      <c r="A132" t="s">
        <v>227</v>
      </c>
      <c r="B132" t="s">
        <v>41</v>
      </c>
      <c r="C132" s="44">
        <f t="shared" si="1"/>
        <v>99236</v>
      </c>
      <c r="D132" s="44">
        <v>300</v>
      </c>
      <c r="E132" s="44">
        <v>10500</v>
      </c>
      <c r="F132" s="44">
        <v>3876</v>
      </c>
      <c r="G132" s="9"/>
      <c r="H132" s="44">
        <v>113912</v>
      </c>
    </row>
    <row r="133" spans="1:8">
      <c r="A133" t="s">
        <v>228</v>
      </c>
      <c r="B133" t="s">
        <v>20</v>
      </c>
      <c r="C133" s="44">
        <f t="shared" si="1"/>
        <v>82399</v>
      </c>
      <c r="D133" s="44">
        <v>13193</v>
      </c>
      <c r="E133" s="44">
        <v>12129</v>
      </c>
      <c r="F133" s="44">
        <v>5682</v>
      </c>
      <c r="G133" s="9"/>
      <c r="H133" s="44">
        <v>113403</v>
      </c>
    </row>
    <row r="134" spans="1:8">
      <c r="A134" t="s">
        <v>229</v>
      </c>
      <c r="B134" t="s">
        <v>15</v>
      </c>
      <c r="C134" s="44">
        <f t="shared" ref="C134:C195" si="2">H134-F134-D134-E134</f>
        <v>59752</v>
      </c>
      <c r="D134" s="44">
        <v>18722</v>
      </c>
      <c r="E134" s="44">
        <v>30922</v>
      </c>
      <c r="F134" s="44">
        <v>3134</v>
      </c>
      <c r="G134" s="9"/>
      <c r="H134" s="44">
        <v>112530</v>
      </c>
    </row>
    <row r="135" spans="1:8">
      <c r="A135" t="s">
        <v>230</v>
      </c>
      <c r="B135" t="s">
        <v>18</v>
      </c>
      <c r="C135" s="44">
        <f t="shared" si="2"/>
        <v>74206</v>
      </c>
      <c r="D135" s="44">
        <v>30417</v>
      </c>
      <c r="E135" s="44">
        <v>1419</v>
      </c>
      <c r="F135" s="44">
        <v>6030</v>
      </c>
      <c r="G135" s="9"/>
      <c r="H135" s="44">
        <v>112072</v>
      </c>
    </row>
    <row r="136" spans="1:8">
      <c r="A136" t="s">
        <v>231</v>
      </c>
      <c r="B136" t="s">
        <v>36</v>
      </c>
      <c r="C136" s="44">
        <f t="shared" si="2"/>
        <v>79715</v>
      </c>
      <c r="D136" s="44">
        <v>5738</v>
      </c>
      <c r="E136" s="44">
        <v>19381</v>
      </c>
      <c r="F136" s="44">
        <v>6917</v>
      </c>
      <c r="H136" s="44">
        <v>111751</v>
      </c>
    </row>
    <row r="137" spans="1:8">
      <c r="A137" t="s">
        <v>232</v>
      </c>
      <c r="B137" t="s">
        <v>18</v>
      </c>
      <c r="C137" s="44">
        <f t="shared" si="2"/>
        <v>67884</v>
      </c>
      <c r="D137" s="44">
        <v>18483</v>
      </c>
      <c r="E137" s="44">
        <v>19045</v>
      </c>
      <c r="F137" s="44">
        <v>5834</v>
      </c>
      <c r="H137" s="44">
        <v>111246</v>
      </c>
    </row>
    <row r="138" spans="1:8">
      <c r="A138" t="s">
        <v>233</v>
      </c>
      <c r="B138" t="s">
        <v>42</v>
      </c>
      <c r="C138" s="44">
        <f t="shared" si="2"/>
        <v>90637</v>
      </c>
      <c r="D138" s="44">
        <v>0</v>
      </c>
      <c r="E138" s="44">
        <v>14593</v>
      </c>
      <c r="F138" s="44">
        <v>5300</v>
      </c>
      <c r="G138" s="9"/>
      <c r="H138" s="44">
        <v>110530</v>
      </c>
    </row>
    <row r="139" spans="1:8">
      <c r="A139" t="s">
        <v>234</v>
      </c>
      <c r="B139" t="s">
        <v>17</v>
      </c>
      <c r="C139" s="44">
        <f t="shared" si="2"/>
        <v>68511</v>
      </c>
      <c r="D139" s="44">
        <v>2172</v>
      </c>
      <c r="E139" s="44">
        <v>34707</v>
      </c>
      <c r="F139" s="44">
        <v>3637</v>
      </c>
      <c r="G139" s="9"/>
      <c r="H139" s="44">
        <v>109027</v>
      </c>
    </row>
    <row r="140" spans="1:8">
      <c r="A140" t="s">
        <v>235</v>
      </c>
      <c r="B140" t="s">
        <v>18</v>
      </c>
      <c r="C140" s="44">
        <f t="shared" si="2"/>
        <v>69175</v>
      </c>
      <c r="D140" s="44">
        <v>28572</v>
      </c>
      <c r="E140" s="44">
        <v>5493</v>
      </c>
      <c r="F140" s="44">
        <v>5676</v>
      </c>
      <c r="G140" s="9"/>
      <c r="H140" s="44">
        <v>108916</v>
      </c>
    </row>
    <row r="141" spans="1:8">
      <c r="A141" t="s">
        <v>236</v>
      </c>
      <c r="B141" t="s">
        <v>17</v>
      </c>
      <c r="C141" s="44">
        <f t="shared" si="2"/>
        <v>64279</v>
      </c>
      <c r="D141" s="44">
        <v>1974</v>
      </c>
      <c r="E141" s="44">
        <v>39295</v>
      </c>
      <c r="F141" s="44">
        <v>3309</v>
      </c>
      <c r="G141" s="9"/>
      <c r="H141" s="44">
        <v>108857</v>
      </c>
    </row>
    <row r="142" spans="1:8">
      <c r="A142" t="s">
        <v>237</v>
      </c>
      <c r="B142" t="s">
        <v>35</v>
      </c>
      <c r="C142" s="44">
        <f t="shared" si="2"/>
        <v>106545</v>
      </c>
      <c r="D142" s="44">
        <v>0</v>
      </c>
      <c r="E142" s="44">
        <v>597</v>
      </c>
      <c r="F142" s="44">
        <v>0</v>
      </c>
      <c r="G142" s="9"/>
      <c r="H142" s="44">
        <v>107142</v>
      </c>
    </row>
    <row r="143" spans="1:8">
      <c r="A143" t="s">
        <v>238</v>
      </c>
      <c r="B143" t="s">
        <v>36</v>
      </c>
      <c r="C143" s="44">
        <f t="shared" si="2"/>
        <v>76716</v>
      </c>
      <c r="D143" s="44">
        <v>6447</v>
      </c>
      <c r="E143" s="44">
        <v>16145</v>
      </c>
      <c r="F143" s="44">
        <v>7428</v>
      </c>
      <c r="G143" s="9"/>
      <c r="H143" s="44">
        <v>106736</v>
      </c>
    </row>
    <row r="144" spans="1:8">
      <c r="A144" t="s">
        <v>239</v>
      </c>
      <c r="B144" t="s">
        <v>18</v>
      </c>
      <c r="C144" s="44">
        <f t="shared" si="2"/>
        <v>74072</v>
      </c>
      <c r="D144" s="44">
        <v>22484</v>
      </c>
      <c r="E144" s="44">
        <v>3813</v>
      </c>
      <c r="F144" s="44">
        <v>5837</v>
      </c>
      <c r="G144" s="9"/>
      <c r="H144" s="44">
        <v>106206</v>
      </c>
    </row>
    <row r="145" spans="1:8">
      <c r="A145" t="s">
        <v>240</v>
      </c>
      <c r="B145" t="s">
        <v>18</v>
      </c>
      <c r="C145" s="44">
        <f t="shared" si="2"/>
        <v>74310</v>
      </c>
      <c r="D145" s="44">
        <v>15607</v>
      </c>
      <c r="E145" s="44">
        <v>10600</v>
      </c>
      <c r="F145" s="44">
        <v>5354</v>
      </c>
      <c r="G145" s="9"/>
      <c r="H145" s="44">
        <v>105871</v>
      </c>
    </row>
    <row r="146" spans="1:8">
      <c r="A146" t="s">
        <v>241</v>
      </c>
      <c r="B146" t="s">
        <v>43</v>
      </c>
      <c r="C146" s="44">
        <f t="shared" si="2"/>
        <v>74635</v>
      </c>
      <c r="D146" s="44">
        <v>6151</v>
      </c>
      <c r="E146" s="44">
        <v>10424</v>
      </c>
      <c r="F146" s="44">
        <v>14550</v>
      </c>
      <c r="G146" s="9"/>
      <c r="H146" s="44">
        <v>105760</v>
      </c>
    </row>
    <row r="147" spans="1:8">
      <c r="A147" t="s">
        <v>386</v>
      </c>
      <c r="B147" t="s">
        <v>44</v>
      </c>
      <c r="C147" s="44">
        <f t="shared" si="2"/>
        <v>88052</v>
      </c>
      <c r="D147" s="44">
        <v>16001</v>
      </c>
      <c r="E147" s="44">
        <v>999</v>
      </c>
      <c r="F147" s="44">
        <v>0</v>
      </c>
      <c r="G147" s="9"/>
      <c r="H147" s="44">
        <v>105052</v>
      </c>
    </row>
    <row r="148" spans="1:8">
      <c r="A148" t="s">
        <v>242</v>
      </c>
      <c r="B148" t="s">
        <v>18</v>
      </c>
      <c r="C148" s="44">
        <f t="shared" si="2"/>
        <v>74171</v>
      </c>
      <c r="D148" s="44">
        <v>15286</v>
      </c>
      <c r="E148" s="44">
        <v>10232</v>
      </c>
      <c r="F148" s="44">
        <v>5296</v>
      </c>
      <c r="G148" s="9"/>
      <c r="H148" s="44">
        <v>104985</v>
      </c>
    </row>
    <row r="149" spans="1:8">
      <c r="A149" t="s">
        <v>243</v>
      </c>
      <c r="B149" t="s">
        <v>45</v>
      </c>
      <c r="C149" s="44">
        <f t="shared" si="2"/>
        <v>102842</v>
      </c>
      <c r="D149" s="44">
        <v>0</v>
      </c>
      <c r="E149" s="44">
        <v>0</v>
      </c>
      <c r="F149" s="44">
        <v>0</v>
      </c>
      <c r="G149" s="9"/>
      <c r="H149" s="44">
        <v>102842</v>
      </c>
    </row>
    <row r="150" spans="1:8">
      <c r="A150" t="s">
        <v>244</v>
      </c>
      <c r="B150" t="s">
        <v>17</v>
      </c>
      <c r="C150" s="44">
        <f t="shared" si="2"/>
        <v>68567</v>
      </c>
      <c r="D150" s="44">
        <v>2173</v>
      </c>
      <c r="E150" s="44">
        <v>27657</v>
      </c>
      <c r="F150" s="44">
        <v>3637</v>
      </c>
      <c r="G150" s="9"/>
      <c r="H150" s="44">
        <v>102034</v>
      </c>
    </row>
    <row r="151" spans="1:8">
      <c r="A151" t="s">
        <v>245</v>
      </c>
      <c r="B151" t="s">
        <v>46</v>
      </c>
      <c r="C151" s="44">
        <f t="shared" si="2"/>
        <v>95365</v>
      </c>
      <c r="D151" s="44">
        <v>300</v>
      </c>
      <c r="E151" s="44">
        <v>4550</v>
      </c>
      <c r="F151" s="44">
        <v>0</v>
      </c>
      <c r="G151" s="9"/>
      <c r="H151" s="44">
        <v>100215</v>
      </c>
    </row>
    <row r="152" spans="1:8">
      <c r="A152" t="s">
        <v>246</v>
      </c>
      <c r="B152" t="s">
        <v>20</v>
      </c>
      <c r="C152" s="44">
        <f t="shared" si="2"/>
        <v>76270</v>
      </c>
      <c r="D152" s="44">
        <v>5724</v>
      </c>
      <c r="E152" s="44">
        <v>13776</v>
      </c>
      <c r="F152" s="44">
        <v>4024</v>
      </c>
      <c r="G152" s="9"/>
      <c r="H152" s="44">
        <v>99794</v>
      </c>
    </row>
    <row r="153" spans="1:8">
      <c r="A153" t="s">
        <v>247</v>
      </c>
      <c r="B153" t="s">
        <v>47</v>
      </c>
      <c r="C153" s="44">
        <f t="shared" si="2"/>
        <v>97540</v>
      </c>
      <c r="D153" s="44">
        <v>0</v>
      </c>
      <c r="E153" s="44">
        <v>1500</v>
      </c>
      <c r="F153" s="44">
        <v>0</v>
      </c>
      <c r="G153" s="9"/>
      <c r="H153" s="44">
        <v>99040</v>
      </c>
    </row>
    <row r="154" spans="1:8">
      <c r="A154" t="s">
        <v>248</v>
      </c>
      <c r="B154" t="s">
        <v>48</v>
      </c>
      <c r="C154" s="44">
        <f t="shared" si="2"/>
        <v>95474</v>
      </c>
      <c r="D154" s="44">
        <v>2451</v>
      </c>
      <c r="E154" s="44">
        <v>0</v>
      </c>
      <c r="F154" s="44">
        <v>0</v>
      </c>
      <c r="G154" s="9"/>
      <c r="H154" s="44">
        <v>97925</v>
      </c>
    </row>
    <row r="155" spans="1:8">
      <c r="A155" t="s">
        <v>249</v>
      </c>
      <c r="B155" t="s">
        <v>18</v>
      </c>
      <c r="C155" s="44">
        <f t="shared" si="2"/>
        <v>73934.460000000006</v>
      </c>
      <c r="D155" s="44">
        <v>15252</v>
      </c>
      <c r="E155" s="44">
        <v>3275</v>
      </c>
      <c r="F155" s="44">
        <v>5120</v>
      </c>
      <c r="G155" s="9"/>
      <c r="H155" s="44">
        <v>97581.46</v>
      </c>
    </row>
    <row r="156" spans="1:8">
      <c r="A156" t="s">
        <v>250</v>
      </c>
      <c r="B156" t="s">
        <v>49</v>
      </c>
      <c r="C156" s="44">
        <f t="shared" si="2"/>
        <v>93429</v>
      </c>
      <c r="D156" s="44">
        <v>0</v>
      </c>
      <c r="E156" s="44">
        <v>0</v>
      </c>
      <c r="F156" s="44">
        <v>3634</v>
      </c>
      <c r="G156" s="9"/>
      <c r="H156" s="44">
        <v>97063</v>
      </c>
    </row>
    <row r="157" spans="1:8" ht="13.5" thickBot="1">
      <c r="A157" s="65" t="s">
        <v>1570</v>
      </c>
      <c r="B157" s="65"/>
      <c r="C157" s="65"/>
      <c r="D157" s="65"/>
      <c r="E157" s="65"/>
      <c r="F157" s="65"/>
      <c r="G157" s="65"/>
      <c r="H157" s="65"/>
    </row>
    <row r="158" spans="1:8">
      <c r="A158" s="2"/>
      <c r="B158" s="3"/>
      <c r="C158" s="4" t="s">
        <v>0</v>
      </c>
      <c r="D158" s="4" t="s">
        <v>1</v>
      </c>
      <c r="E158" s="4"/>
      <c r="F158" s="4" t="s">
        <v>1585</v>
      </c>
      <c r="G158" s="4"/>
      <c r="H158" s="5" t="s">
        <v>404</v>
      </c>
    </row>
    <row r="159" spans="1:8" ht="13.5" thickBot="1">
      <c r="A159" s="6" t="s">
        <v>2</v>
      </c>
      <c r="B159" s="7" t="s">
        <v>3</v>
      </c>
      <c r="C159" s="7" t="s">
        <v>4</v>
      </c>
      <c r="D159" s="7" t="s">
        <v>5</v>
      </c>
      <c r="E159" s="7" t="s">
        <v>6</v>
      </c>
      <c r="F159" s="7" t="s">
        <v>7</v>
      </c>
      <c r="G159" s="7"/>
      <c r="H159" s="8" t="s">
        <v>4</v>
      </c>
    </row>
    <row r="160" spans="1:8">
      <c r="C160" s="9"/>
      <c r="D160" s="9"/>
      <c r="E160" s="9"/>
      <c r="F160" s="9"/>
      <c r="G160" s="9"/>
      <c r="H160" s="9"/>
    </row>
    <row r="161" spans="1:8">
      <c r="A161" t="s">
        <v>251</v>
      </c>
      <c r="B161" t="s">
        <v>50</v>
      </c>
      <c r="C161" s="44">
        <f>H161-F161-D161-E161</f>
        <v>77459</v>
      </c>
      <c r="D161" s="44">
        <v>11274</v>
      </c>
      <c r="E161" s="44">
        <v>3707</v>
      </c>
      <c r="F161" s="44">
        <v>4161</v>
      </c>
      <c r="G161" s="9"/>
      <c r="H161" s="44">
        <v>96601</v>
      </c>
    </row>
    <row r="162" spans="1:8">
      <c r="A162" t="s">
        <v>252</v>
      </c>
      <c r="B162" t="s">
        <v>51</v>
      </c>
      <c r="C162" s="44">
        <f t="shared" si="2"/>
        <v>85859</v>
      </c>
      <c r="D162" s="44">
        <v>7146</v>
      </c>
      <c r="E162" s="44">
        <v>0</v>
      </c>
      <c r="F162" s="44">
        <v>2860</v>
      </c>
      <c r="G162" s="9"/>
      <c r="H162" s="44">
        <v>95865</v>
      </c>
    </row>
    <row r="163" spans="1:8">
      <c r="A163" t="s">
        <v>253</v>
      </c>
      <c r="B163" t="s">
        <v>52</v>
      </c>
      <c r="C163" s="44">
        <f t="shared" si="2"/>
        <v>86453</v>
      </c>
      <c r="D163" s="44">
        <v>3675</v>
      </c>
      <c r="E163" s="44">
        <v>1934</v>
      </c>
      <c r="F163" s="44">
        <v>3609</v>
      </c>
      <c r="G163" s="9"/>
      <c r="H163" s="44">
        <v>95671</v>
      </c>
    </row>
    <row r="164" spans="1:8">
      <c r="A164" t="s">
        <v>254</v>
      </c>
      <c r="B164" t="s">
        <v>53</v>
      </c>
      <c r="C164" s="44">
        <f t="shared" si="2"/>
        <v>91496</v>
      </c>
      <c r="D164" s="44">
        <v>4137</v>
      </c>
      <c r="E164" s="44">
        <v>0</v>
      </c>
      <c r="F164" s="44">
        <v>0</v>
      </c>
      <c r="G164" s="9"/>
      <c r="H164" s="44">
        <v>95633</v>
      </c>
    </row>
    <row r="165" spans="1:8">
      <c r="A165" t="s">
        <v>255</v>
      </c>
      <c r="B165" t="s">
        <v>54</v>
      </c>
      <c r="C165" s="44">
        <f t="shared" si="2"/>
        <v>89620</v>
      </c>
      <c r="D165" s="44">
        <v>0</v>
      </c>
      <c r="E165" s="44">
        <v>0</v>
      </c>
      <c r="F165" s="44">
        <v>3730</v>
      </c>
      <c r="G165" s="9"/>
      <c r="H165" s="44">
        <v>93350</v>
      </c>
    </row>
    <row r="166" spans="1:8">
      <c r="A166" t="s">
        <v>256</v>
      </c>
      <c r="B166" t="s">
        <v>55</v>
      </c>
      <c r="C166" s="44">
        <f t="shared" si="2"/>
        <v>93278</v>
      </c>
      <c r="D166" s="44">
        <v>0</v>
      </c>
      <c r="E166" s="44">
        <v>0</v>
      </c>
      <c r="F166" s="44">
        <v>0</v>
      </c>
      <c r="G166" s="9"/>
      <c r="H166" s="44">
        <v>93278</v>
      </c>
    </row>
    <row r="167" spans="1:8">
      <c r="A167" t="s">
        <v>257</v>
      </c>
      <c r="B167" t="s">
        <v>56</v>
      </c>
      <c r="C167" s="44">
        <f t="shared" si="2"/>
        <v>85885</v>
      </c>
      <c r="D167" s="44">
        <v>0</v>
      </c>
      <c r="E167" s="44">
        <v>6930</v>
      </c>
      <c r="F167" s="44">
        <v>0</v>
      </c>
      <c r="G167" s="9"/>
      <c r="H167" s="44">
        <v>92815</v>
      </c>
    </row>
    <row r="168" spans="1:8">
      <c r="A168" t="s">
        <v>258</v>
      </c>
      <c r="B168" t="s">
        <v>18</v>
      </c>
      <c r="C168" s="44">
        <f t="shared" si="2"/>
        <v>71581</v>
      </c>
      <c r="D168" s="44">
        <v>1390</v>
      </c>
      <c r="E168" s="44">
        <v>15452</v>
      </c>
      <c r="F168" s="44">
        <v>4334</v>
      </c>
      <c r="G168" s="9"/>
      <c r="H168" s="44">
        <v>92757</v>
      </c>
    </row>
    <row r="169" spans="1:8">
      <c r="A169" t="s">
        <v>259</v>
      </c>
      <c r="B169" t="s">
        <v>57</v>
      </c>
      <c r="C169" s="44">
        <f t="shared" si="2"/>
        <v>85884</v>
      </c>
      <c r="D169" s="44">
        <v>3759</v>
      </c>
      <c r="E169" s="44">
        <v>2189</v>
      </c>
      <c r="F169" s="44">
        <v>0</v>
      </c>
      <c r="G169" s="9"/>
      <c r="H169" s="44">
        <v>91832</v>
      </c>
    </row>
    <row r="170" spans="1:8">
      <c r="A170" t="s">
        <v>260</v>
      </c>
      <c r="B170" t="s">
        <v>58</v>
      </c>
      <c r="C170" s="44">
        <f t="shared" si="2"/>
        <v>87980</v>
      </c>
      <c r="D170" s="44">
        <v>0</v>
      </c>
      <c r="E170" s="44">
        <v>0</v>
      </c>
      <c r="F170" s="44">
        <v>3594</v>
      </c>
      <c r="G170" s="9"/>
      <c r="H170" s="44">
        <v>91574</v>
      </c>
    </row>
    <row r="171" spans="1:8">
      <c r="A171" t="s">
        <v>261</v>
      </c>
      <c r="B171" t="s">
        <v>59</v>
      </c>
      <c r="C171" s="44">
        <f t="shared" si="2"/>
        <v>80802</v>
      </c>
      <c r="D171" s="44">
        <v>3746</v>
      </c>
      <c r="E171" s="44">
        <v>1435</v>
      </c>
      <c r="F171" s="44">
        <v>3946</v>
      </c>
      <c r="G171" s="9"/>
      <c r="H171" s="44">
        <v>89929</v>
      </c>
    </row>
    <row r="172" spans="1:8">
      <c r="A172" t="s">
        <v>262</v>
      </c>
      <c r="B172" t="s">
        <v>49</v>
      </c>
      <c r="C172" s="44">
        <f t="shared" si="2"/>
        <v>89634</v>
      </c>
      <c r="D172" s="44">
        <v>0</v>
      </c>
      <c r="E172" s="44">
        <v>0</v>
      </c>
      <c r="F172" s="44">
        <v>0</v>
      </c>
      <c r="G172" s="9"/>
      <c r="H172" s="44">
        <v>89634</v>
      </c>
    </row>
    <row r="173" spans="1:8">
      <c r="A173" t="s">
        <v>263</v>
      </c>
      <c r="B173" t="s">
        <v>60</v>
      </c>
      <c r="C173" s="44">
        <f t="shared" si="2"/>
        <v>87708</v>
      </c>
      <c r="D173" s="44">
        <v>0</v>
      </c>
      <c r="E173" s="44">
        <v>0</v>
      </c>
      <c r="F173" s="44">
        <v>0</v>
      </c>
      <c r="G173" s="9"/>
      <c r="H173" s="44">
        <v>87708</v>
      </c>
    </row>
    <row r="174" spans="1:8">
      <c r="A174" t="s">
        <v>264</v>
      </c>
      <c r="B174" t="s">
        <v>61</v>
      </c>
      <c r="C174" s="44">
        <f t="shared" si="2"/>
        <v>86360</v>
      </c>
      <c r="D174" s="44">
        <v>0</v>
      </c>
      <c r="E174" s="44">
        <v>1253</v>
      </c>
      <c r="F174" s="44">
        <v>0</v>
      </c>
      <c r="G174" s="9"/>
      <c r="H174" s="44">
        <v>87613</v>
      </c>
    </row>
    <row r="175" spans="1:8">
      <c r="A175" t="s">
        <v>265</v>
      </c>
      <c r="B175" t="s">
        <v>18</v>
      </c>
      <c r="C175" s="44">
        <f t="shared" si="2"/>
        <v>66072</v>
      </c>
      <c r="D175" s="44">
        <v>1574</v>
      </c>
      <c r="E175" s="44">
        <v>15921</v>
      </c>
      <c r="F175" s="44">
        <v>3931</v>
      </c>
      <c r="G175" s="9"/>
      <c r="H175" s="44">
        <v>87498</v>
      </c>
    </row>
    <row r="176" spans="1:8">
      <c r="A176" t="s">
        <v>266</v>
      </c>
      <c r="B176" t="s">
        <v>18</v>
      </c>
      <c r="C176" s="44">
        <f t="shared" si="2"/>
        <v>71094</v>
      </c>
      <c r="D176" s="44">
        <v>1511</v>
      </c>
      <c r="E176" s="44">
        <v>9849</v>
      </c>
      <c r="F176" s="44">
        <v>4334</v>
      </c>
      <c r="G176" s="9"/>
      <c r="H176" s="44">
        <v>86788</v>
      </c>
    </row>
    <row r="177" spans="1:8">
      <c r="A177" t="s">
        <v>267</v>
      </c>
      <c r="B177" t="s">
        <v>62</v>
      </c>
      <c r="C177" s="44">
        <f t="shared" si="2"/>
        <v>86566</v>
      </c>
      <c r="D177" s="44">
        <v>0</v>
      </c>
      <c r="E177" s="44">
        <v>0</v>
      </c>
      <c r="F177" s="44">
        <v>0</v>
      </c>
      <c r="G177" s="9"/>
      <c r="H177" s="44">
        <v>86566</v>
      </c>
    </row>
    <row r="178" spans="1:8">
      <c r="A178" t="s">
        <v>268</v>
      </c>
      <c r="B178" t="s">
        <v>63</v>
      </c>
      <c r="C178" s="44">
        <f t="shared" si="2"/>
        <v>64357</v>
      </c>
      <c r="D178" s="44">
        <v>4462</v>
      </c>
      <c r="E178" s="44">
        <v>14046</v>
      </c>
      <c r="F178" s="44">
        <v>3333</v>
      </c>
      <c r="G178" s="9"/>
      <c r="H178" s="44">
        <v>86198</v>
      </c>
    </row>
    <row r="179" spans="1:8">
      <c r="A179" t="s">
        <v>269</v>
      </c>
      <c r="B179" t="s">
        <v>64</v>
      </c>
      <c r="C179" s="44">
        <f t="shared" si="2"/>
        <v>52970</v>
      </c>
      <c r="D179" s="44">
        <v>8518</v>
      </c>
      <c r="E179" s="44">
        <v>17607</v>
      </c>
      <c r="F179" s="44">
        <v>6919</v>
      </c>
      <c r="G179" s="9"/>
      <c r="H179" s="44">
        <v>86014</v>
      </c>
    </row>
    <row r="180" spans="1:8">
      <c r="A180" t="s">
        <v>270</v>
      </c>
      <c r="B180" t="s">
        <v>18</v>
      </c>
      <c r="C180" s="44">
        <f t="shared" si="2"/>
        <v>62853</v>
      </c>
      <c r="D180" s="44">
        <v>1328</v>
      </c>
      <c r="E180" s="44">
        <v>16084</v>
      </c>
      <c r="F180" s="44">
        <v>4992</v>
      </c>
      <c r="G180" s="9"/>
      <c r="H180" s="44">
        <v>85257</v>
      </c>
    </row>
    <row r="181" spans="1:8">
      <c r="A181" t="s">
        <v>271</v>
      </c>
      <c r="B181" t="s">
        <v>65</v>
      </c>
      <c r="C181" s="44">
        <f t="shared" si="2"/>
        <v>80871</v>
      </c>
      <c r="D181" s="44">
        <v>0</v>
      </c>
      <c r="E181" s="44">
        <v>2652</v>
      </c>
      <c r="F181" s="44">
        <v>1717</v>
      </c>
      <c r="G181" s="9"/>
      <c r="H181" s="44">
        <v>85240</v>
      </c>
    </row>
    <row r="182" spans="1:8">
      <c r="A182" t="s">
        <v>272</v>
      </c>
      <c r="B182" t="s">
        <v>66</v>
      </c>
      <c r="C182" s="44">
        <f t="shared" si="2"/>
        <v>74039</v>
      </c>
      <c r="D182" s="44">
        <v>710</v>
      </c>
      <c r="E182" s="44">
        <v>9901</v>
      </c>
      <c r="F182" s="44">
        <v>0</v>
      </c>
      <c r="G182" s="9"/>
      <c r="H182" s="44">
        <v>84650</v>
      </c>
    </row>
    <row r="183" spans="1:8">
      <c r="A183" t="s">
        <v>273</v>
      </c>
      <c r="B183" t="s">
        <v>67</v>
      </c>
      <c r="C183" s="44">
        <f t="shared" si="2"/>
        <v>84117</v>
      </c>
      <c r="D183" s="44">
        <v>0</v>
      </c>
      <c r="E183" s="44">
        <v>0</v>
      </c>
      <c r="F183" s="44">
        <v>0</v>
      </c>
      <c r="G183" s="10"/>
      <c r="H183" s="44">
        <v>84117</v>
      </c>
    </row>
    <row r="184" spans="1:8">
      <c r="A184" t="s">
        <v>274</v>
      </c>
      <c r="B184" t="s">
        <v>67</v>
      </c>
      <c r="C184" s="44">
        <f t="shared" si="2"/>
        <v>84117</v>
      </c>
      <c r="D184" s="44">
        <v>0</v>
      </c>
      <c r="E184" s="44">
        <v>0</v>
      </c>
      <c r="F184" s="44">
        <v>0</v>
      </c>
      <c r="G184" s="9"/>
      <c r="H184" s="44">
        <v>84117</v>
      </c>
    </row>
    <row r="185" spans="1:8">
      <c r="A185" t="s">
        <v>275</v>
      </c>
      <c r="B185" t="s">
        <v>38</v>
      </c>
      <c r="C185" s="44">
        <f t="shared" si="2"/>
        <v>58378</v>
      </c>
      <c r="D185" s="44">
        <v>8367</v>
      </c>
      <c r="E185" s="44">
        <v>13576</v>
      </c>
      <c r="F185" s="44">
        <v>3188</v>
      </c>
      <c r="G185" s="9"/>
      <c r="H185" s="44">
        <v>83509</v>
      </c>
    </row>
    <row r="186" spans="1:8">
      <c r="A186" t="s">
        <v>276</v>
      </c>
      <c r="B186" t="s">
        <v>67</v>
      </c>
      <c r="C186" s="44">
        <f t="shared" si="2"/>
        <v>83473</v>
      </c>
      <c r="D186" s="44">
        <v>0</v>
      </c>
      <c r="E186" s="44">
        <v>0</v>
      </c>
      <c r="F186" s="44">
        <v>0</v>
      </c>
      <c r="G186" s="9"/>
      <c r="H186" s="44">
        <v>83473</v>
      </c>
    </row>
    <row r="187" spans="1:8">
      <c r="A187" t="s">
        <v>277</v>
      </c>
      <c r="B187" t="s">
        <v>43</v>
      </c>
      <c r="C187" s="44">
        <f t="shared" si="2"/>
        <v>74635</v>
      </c>
      <c r="D187" s="44">
        <v>4658</v>
      </c>
      <c r="E187" s="44">
        <v>3326</v>
      </c>
      <c r="F187" s="44">
        <v>0</v>
      </c>
      <c r="G187" s="9"/>
      <c r="H187" s="44">
        <v>82619</v>
      </c>
    </row>
    <row r="188" spans="1:8">
      <c r="A188" t="s">
        <v>278</v>
      </c>
      <c r="B188" t="s">
        <v>68</v>
      </c>
      <c r="C188" s="44">
        <f t="shared" si="2"/>
        <v>79020</v>
      </c>
      <c r="D188" s="44">
        <v>3412</v>
      </c>
      <c r="E188" s="44">
        <v>0</v>
      </c>
      <c r="F188" s="44">
        <v>0</v>
      </c>
      <c r="G188" s="10"/>
      <c r="H188" s="44">
        <v>82432</v>
      </c>
    </row>
    <row r="189" spans="1:8">
      <c r="A189" t="s">
        <v>279</v>
      </c>
      <c r="B189" t="s">
        <v>67</v>
      </c>
      <c r="C189" s="44">
        <f t="shared" si="2"/>
        <v>81544</v>
      </c>
      <c r="D189" s="44">
        <v>0</v>
      </c>
      <c r="E189" s="44">
        <v>0</v>
      </c>
      <c r="F189" s="44">
        <v>0</v>
      </c>
      <c r="G189" s="9"/>
      <c r="H189" s="44">
        <v>81544</v>
      </c>
    </row>
    <row r="190" spans="1:8">
      <c r="A190" t="s">
        <v>280</v>
      </c>
      <c r="B190" t="s">
        <v>61</v>
      </c>
      <c r="C190" s="44">
        <f t="shared" si="2"/>
        <v>74101</v>
      </c>
      <c r="D190" s="44">
        <v>0</v>
      </c>
      <c r="E190" s="44">
        <v>3366</v>
      </c>
      <c r="F190" s="44">
        <v>3515</v>
      </c>
      <c r="G190" s="9"/>
      <c r="H190" s="44">
        <v>80982</v>
      </c>
    </row>
    <row r="191" spans="1:8">
      <c r="A191" t="s">
        <v>217</v>
      </c>
      <c r="B191" t="s">
        <v>18</v>
      </c>
      <c r="C191" s="44">
        <f t="shared" si="2"/>
        <v>69349</v>
      </c>
      <c r="D191" s="44">
        <v>1365</v>
      </c>
      <c r="E191" s="44">
        <v>6100</v>
      </c>
      <c r="F191" s="44">
        <v>4128</v>
      </c>
      <c r="G191" s="9"/>
      <c r="H191" s="44">
        <v>80942</v>
      </c>
    </row>
    <row r="192" spans="1:8">
      <c r="A192" t="s">
        <v>283</v>
      </c>
      <c r="B192" t="s">
        <v>38</v>
      </c>
      <c r="C192" s="44">
        <f t="shared" si="2"/>
        <v>59931</v>
      </c>
      <c r="D192" s="44">
        <v>5336</v>
      </c>
      <c r="E192" s="44">
        <v>11614</v>
      </c>
      <c r="F192" s="44">
        <v>3157</v>
      </c>
      <c r="G192" s="9"/>
      <c r="H192" s="44">
        <v>80038</v>
      </c>
    </row>
    <row r="193" spans="1:8">
      <c r="A193" t="s">
        <v>284</v>
      </c>
      <c r="B193" t="s">
        <v>69</v>
      </c>
      <c r="C193" s="44">
        <f t="shared" si="2"/>
        <v>78415</v>
      </c>
      <c r="D193" s="44">
        <v>0</v>
      </c>
      <c r="E193" s="44">
        <v>1329</v>
      </c>
      <c r="F193" s="44">
        <v>0</v>
      </c>
      <c r="G193" s="9"/>
      <c r="H193" s="44">
        <v>79744</v>
      </c>
    </row>
    <row r="194" spans="1:8">
      <c r="A194" t="s">
        <v>285</v>
      </c>
      <c r="B194" t="s">
        <v>38</v>
      </c>
      <c r="C194" s="44">
        <f t="shared" si="2"/>
        <v>61726</v>
      </c>
      <c r="D194" s="44">
        <v>3586</v>
      </c>
      <c r="E194" s="44">
        <v>10368</v>
      </c>
      <c r="F194" s="44">
        <v>3295</v>
      </c>
      <c r="G194" s="9"/>
      <c r="H194" s="44">
        <v>78975</v>
      </c>
    </row>
    <row r="195" spans="1:8">
      <c r="A195" t="s">
        <v>286</v>
      </c>
      <c r="B195" t="s">
        <v>53</v>
      </c>
      <c r="C195" s="44">
        <f t="shared" si="2"/>
        <v>77878</v>
      </c>
      <c r="D195" s="44">
        <v>0</v>
      </c>
      <c r="E195" s="44">
        <v>0</v>
      </c>
      <c r="F195" s="44">
        <v>0</v>
      </c>
      <c r="G195" s="9"/>
      <c r="H195" s="44">
        <v>77878</v>
      </c>
    </row>
    <row r="196" spans="1:8" ht="13.5" thickBot="1">
      <c r="A196" s="65" t="s">
        <v>1570</v>
      </c>
      <c r="B196" s="65"/>
      <c r="C196" s="65"/>
      <c r="D196" s="65"/>
      <c r="E196" s="65"/>
      <c r="F196" s="65"/>
      <c r="G196" s="65"/>
      <c r="H196" s="65"/>
    </row>
    <row r="197" spans="1:8">
      <c r="A197" s="2"/>
      <c r="B197" s="3"/>
      <c r="C197" s="4" t="s">
        <v>0</v>
      </c>
      <c r="D197" s="4" t="s">
        <v>1</v>
      </c>
      <c r="E197" s="4"/>
      <c r="F197" s="4" t="s">
        <v>1585</v>
      </c>
      <c r="G197" s="4"/>
      <c r="H197" s="5" t="s">
        <v>404</v>
      </c>
    </row>
    <row r="198" spans="1:8" ht="13.5" thickBot="1">
      <c r="A198" s="6" t="s">
        <v>2</v>
      </c>
      <c r="B198" s="7" t="s">
        <v>3</v>
      </c>
      <c r="C198" s="7" t="s">
        <v>4</v>
      </c>
      <c r="D198" s="7" t="s">
        <v>5</v>
      </c>
      <c r="E198" s="7" t="s">
        <v>6</v>
      </c>
      <c r="F198" s="7" t="s">
        <v>7</v>
      </c>
      <c r="G198" s="7"/>
      <c r="H198" s="8" t="s">
        <v>4</v>
      </c>
    </row>
    <row r="199" spans="1:8">
      <c r="C199" s="9"/>
      <c r="D199" s="9"/>
      <c r="E199" s="9"/>
      <c r="F199" s="9"/>
      <c r="G199" s="9"/>
      <c r="H199" s="9"/>
    </row>
    <row r="200" spans="1:8">
      <c r="A200" t="s">
        <v>287</v>
      </c>
      <c r="B200" t="s">
        <v>70</v>
      </c>
      <c r="C200" s="44">
        <f>H200-F200-D200-E200</f>
        <v>62514</v>
      </c>
      <c r="D200" s="44">
        <v>2132</v>
      </c>
      <c r="E200" s="44">
        <v>8229</v>
      </c>
      <c r="F200" s="44">
        <v>4778</v>
      </c>
      <c r="G200" s="9"/>
      <c r="H200" s="44">
        <v>77653</v>
      </c>
    </row>
    <row r="201" spans="1:8">
      <c r="A201" t="s">
        <v>288</v>
      </c>
      <c r="B201" t="s">
        <v>71</v>
      </c>
      <c r="C201" s="44">
        <f t="shared" ref="C201:C264" si="3">H201-F201-D201-E201</f>
        <v>64558</v>
      </c>
      <c r="D201" s="44">
        <v>5749</v>
      </c>
      <c r="E201" s="44">
        <v>3609</v>
      </c>
      <c r="F201" s="44">
        <v>3316</v>
      </c>
      <c r="G201" s="9"/>
      <c r="H201" s="44">
        <v>77232</v>
      </c>
    </row>
    <row r="202" spans="1:8">
      <c r="A202" t="s">
        <v>289</v>
      </c>
      <c r="B202" t="s">
        <v>72</v>
      </c>
      <c r="C202" s="44">
        <f t="shared" si="3"/>
        <v>65965</v>
      </c>
      <c r="D202" s="44">
        <v>1979</v>
      </c>
      <c r="E202" s="44">
        <v>4783</v>
      </c>
      <c r="F202" s="44">
        <v>4377</v>
      </c>
      <c r="G202" s="9"/>
      <c r="H202" s="44">
        <v>77104</v>
      </c>
    </row>
    <row r="203" spans="1:8">
      <c r="A203" t="s">
        <v>290</v>
      </c>
      <c r="B203" t="s">
        <v>73</v>
      </c>
      <c r="C203" s="44">
        <f t="shared" si="3"/>
        <v>68835</v>
      </c>
      <c r="D203" s="44">
        <v>0</v>
      </c>
      <c r="E203" s="44">
        <v>7202</v>
      </c>
      <c r="F203" s="44">
        <v>0</v>
      </c>
      <c r="G203" s="9"/>
      <c r="H203" s="44">
        <v>76037</v>
      </c>
    </row>
    <row r="204" spans="1:8">
      <c r="A204" t="s">
        <v>291</v>
      </c>
      <c r="B204" t="s">
        <v>74</v>
      </c>
      <c r="C204" s="44">
        <f t="shared" si="3"/>
        <v>74635</v>
      </c>
      <c r="D204" s="44">
        <v>989</v>
      </c>
      <c r="E204" s="44">
        <v>226</v>
      </c>
      <c r="F204" s="44">
        <v>0</v>
      </c>
      <c r="G204" s="9"/>
      <c r="H204" s="44">
        <v>75850</v>
      </c>
    </row>
    <row r="205" spans="1:8">
      <c r="A205" t="s">
        <v>292</v>
      </c>
      <c r="B205" t="s">
        <v>75</v>
      </c>
      <c r="C205" s="44">
        <f t="shared" si="3"/>
        <v>70267</v>
      </c>
      <c r="D205" s="44">
        <v>943</v>
      </c>
      <c r="E205" s="44">
        <v>426</v>
      </c>
      <c r="F205" s="44">
        <v>3762</v>
      </c>
      <c r="G205" s="9"/>
      <c r="H205" s="44">
        <v>75398</v>
      </c>
    </row>
    <row r="206" spans="1:8">
      <c r="A206" t="s">
        <v>293</v>
      </c>
      <c r="B206" t="s">
        <v>76</v>
      </c>
      <c r="C206" s="44">
        <f t="shared" si="3"/>
        <v>70607</v>
      </c>
      <c r="D206" s="44">
        <v>881</v>
      </c>
      <c r="E206" s="44">
        <v>0</v>
      </c>
      <c r="F206" s="44">
        <v>3580</v>
      </c>
      <c r="G206" s="9"/>
      <c r="H206" s="44">
        <v>75068</v>
      </c>
    </row>
    <row r="207" spans="1:8">
      <c r="A207" t="s">
        <v>294</v>
      </c>
      <c r="B207" t="s">
        <v>77</v>
      </c>
      <c r="C207" s="44">
        <f t="shared" si="3"/>
        <v>58496</v>
      </c>
      <c r="D207" s="44">
        <v>1710</v>
      </c>
      <c r="E207" s="44">
        <v>11958</v>
      </c>
      <c r="F207" s="44">
        <v>2452</v>
      </c>
      <c r="G207" s="9"/>
      <c r="H207" s="44">
        <v>74616</v>
      </c>
    </row>
    <row r="208" spans="1:8">
      <c r="A208" t="s">
        <v>295</v>
      </c>
      <c r="B208" t="s">
        <v>78</v>
      </c>
      <c r="C208" s="44">
        <f t="shared" si="3"/>
        <v>72493</v>
      </c>
      <c r="D208" s="44">
        <v>0</v>
      </c>
      <c r="E208" s="44">
        <v>213</v>
      </c>
      <c r="F208" s="44">
        <v>1641</v>
      </c>
      <c r="G208" s="9"/>
      <c r="H208" s="44">
        <v>74347</v>
      </c>
    </row>
    <row r="209" spans="1:8">
      <c r="A209" t="s">
        <v>296</v>
      </c>
      <c r="B209" t="s">
        <v>79</v>
      </c>
      <c r="C209" s="44">
        <f t="shared" si="3"/>
        <v>59494</v>
      </c>
      <c r="D209" s="44">
        <v>3655</v>
      </c>
      <c r="E209" s="44">
        <v>8289</v>
      </c>
      <c r="F209" s="44">
        <v>2447</v>
      </c>
      <c r="G209" s="9"/>
      <c r="H209" s="44">
        <v>73885</v>
      </c>
    </row>
    <row r="210" spans="1:8">
      <c r="A210" t="s">
        <v>297</v>
      </c>
      <c r="B210" t="s">
        <v>38</v>
      </c>
      <c r="C210" s="44">
        <f t="shared" si="3"/>
        <v>59931</v>
      </c>
      <c r="D210" s="44">
        <v>1752</v>
      </c>
      <c r="E210" s="44">
        <v>8829</v>
      </c>
      <c r="F210" s="44">
        <v>3111</v>
      </c>
      <c r="G210" s="9"/>
      <c r="H210" s="44">
        <v>73623</v>
      </c>
    </row>
    <row r="211" spans="1:8">
      <c r="A211" t="s">
        <v>298</v>
      </c>
      <c r="B211" t="s">
        <v>80</v>
      </c>
      <c r="C211" s="44">
        <f t="shared" si="3"/>
        <v>72814</v>
      </c>
      <c r="D211" s="44">
        <v>728</v>
      </c>
      <c r="E211" s="44">
        <v>0</v>
      </c>
      <c r="F211" s="44">
        <v>0</v>
      </c>
      <c r="G211" s="9"/>
      <c r="H211" s="44">
        <v>73542</v>
      </c>
    </row>
    <row r="212" spans="1:8">
      <c r="A212" t="s">
        <v>299</v>
      </c>
      <c r="B212" t="s">
        <v>77</v>
      </c>
      <c r="C212" s="44">
        <f t="shared" si="3"/>
        <v>58746</v>
      </c>
      <c r="D212" s="44">
        <v>3452</v>
      </c>
      <c r="E212" s="44">
        <v>8297</v>
      </c>
      <c r="F212" s="44">
        <v>1553</v>
      </c>
      <c r="G212" s="9"/>
      <c r="H212" s="44">
        <v>72048</v>
      </c>
    </row>
    <row r="213" spans="1:8">
      <c r="A213" t="s">
        <v>300</v>
      </c>
      <c r="B213" t="s">
        <v>66</v>
      </c>
      <c r="C213" s="44">
        <f t="shared" si="3"/>
        <v>61442</v>
      </c>
      <c r="D213" s="44">
        <v>586</v>
      </c>
      <c r="E213" s="44">
        <v>9543</v>
      </c>
      <c r="F213" s="44">
        <v>0</v>
      </c>
      <c r="G213" s="9"/>
      <c r="H213" s="44">
        <v>71571</v>
      </c>
    </row>
    <row r="214" spans="1:8">
      <c r="A214" t="s">
        <v>301</v>
      </c>
      <c r="B214" t="s">
        <v>81</v>
      </c>
      <c r="C214" s="44">
        <f t="shared" si="3"/>
        <v>70759</v>
      </c>
      <c r="D214" s="44">
        <v>0</v>
      </c>
      <c r="E214" s="44">
        <v>603</v>
      </c>
      <c r="F214" s="44">
        <v>0</v>
      </c>
      <c r="G214" s="9"/>
      <c r="H214" s="44">
        <v>71362</v>
      </c>
    </row>
    <row r="215" spans="1:8">
      <c r="A215" t="s">
        <v>302</v>
      </c>
      <c r="B215" t="s">
        <v>82</v>
      </c>
      <c r="C215" s="44">
        <f t="shared" si="3"/>
        <v>71033</v>
      </c>
      <c r="D215" s="44">
        <v>0</v>
      </c>
      <c r="E215" s="44">
        <v>263</v>
      </c>
      <c r="F215" s="44">
        <v>0</v>
      </c>
      <c r="G215" s="9"/>
      <c r="H215" s="44">
        <v>71296</v>
      </c>
    </row>
    <row r="216" spans="1:8">
      <c r="A216" t="s">
        <v>303</v>
      </c>
      <c r="B216" t="s">
        <v>18</v>
      </c>
      <c r="C216" s="44">
        <f t="shared" si="3"/>
        <v>48438</v>
      </c>
      <c r="D216" s="44">
        <v>12206</v>
      </c>
      <c r="E216" s="44">
        <v>5340</v>
      </c>
      <c r="F216" s="44">
        <v>5196</v>
      </c>
      <c r="G216" s="9"/>
      <c r="H216" s="44">
        <v>71180</v>
      </c>
    </row>
    <row r="217" spans="1:8">
      <c r="A217" t="s">
        <v>304</v>
      </c>
      <c r="B217" t="s">
        <v>83</v>
      </c>
      <c r="C217" s="44">
        <f t="shared" si="3"/>
        <v>61256</v>
      </c>
      <c r="D217" s="44">
        <v>4901</v>
      </c>
      <c r="E217" s="44">
        <v>0</v>
      </c>
      <c r="F217" s="44">
        <v>3130</v>
      </c>
      <c r="G217" s="9"/>
      <c r="H217" s="44">
        <v>69287</v>
      </c>
    </row>
    <row r="218" spans="1:8">
      <c r="A218" t="s">
        <v>305</v>
      </c>
      <c r="B218" t="s">
        <v>18</v>
      </c>
      <c r="C218" s="44">
        <f t="shared" si="3"/>
        <v>60164</v>
      </c>
      <c r="D218" s="44">
        <v>1735</v>
      </c>
      <c r="E218" s="44">
        <v>1898</v>
      </c>
      <c r="F218" s="44">
        <v>4397</v>
      </c>
      <c r="G218" s="9"/>
      <c r="H218" s="44">
        <v>68194</v>
      </c>
    </row>
    <row r="219" spans="1:8">
      <c r="A219" t="s">
        <v>306</v>
      </c>
      <c r="B219" t="s">
        <v>64</v>
      </c>
      <c r="C219" s="44">
        <f t="shared" si="3"/>
        <v>52879</v>
      </c>
      <c r="D219" s="44">
        <v>5130</v>
      </c>
      <c r="E219" s="44">
        <v>6170</v>
      </c>
      <c r="F219" s="44">
        <v>3863</v>
      </c>
      <c r="G219" s="9"/>
      <c r="H219" s="44">
        <v>68042</v>
      </c>
    </row>
    <row r="220" spans="1:8">
      <c r="A220" t="s">
        <v>307</v>
      </c>
      <c r="B220" t="s">
        <v>84</v>
      </c>
      <c r="C220" s="44">
        <f t="shared" si="3"/>
        <v>48137</v>
      </c>
      <c r="D220" s="44">
        <v>5149</v>
      </c>
      <c r="E220" s="44">
        <v>9372</v>
      </c>
      <c r="F220" s="44">
        <v>5095</v>
      </c>
      <c r="G220" s="9"/>
      <c r="H220" s="44">
        <v>67753</v>
      </c>
    </row>
    <row r="221" spans="1:8">
      <c r="A221" t="s">
        <v>308</v>
      </c>
      <c r="B221" t="s">
        <v>64</v>
      </c>
      <c r="C221" s="44">
        <f t="shared" si="3"/>
        <v>55944</v>
      </c>
      <c r="D221" s="44">
        <v>3326</v>
      </c>
      <c r="E221" s="44">
        <v>5432</v>
      </c>
      <c r="F221" s="44">
        <v>2962</v>
      </c>
      <c r="G221" s="9"/>
      <c r="H221" s="44">
        <v>67664</v>
      </c>
    </row>
    <row r="222" spans="1:8">
      <c r="A222" t="s">
        <v>309</v>
      </c>
      <c r="B222" s="22" t="s">
        <v>1587</v>
      </c>
      <c r="C222" s="44">
        <f t="shared" si="3"/>
        <v>62787</v>
      </c>
      <c r="D222" s="44">
        <v>2225</v>
      </c>
      <c r="E222" s="44">
        <v>0</v>
      </c>
      <c r="F222" s="44">
        <v>2643</v>
      </c>
      <c r="G222" s="9"/>
      <c r="H222" s="44">
        <v>67655</v>
      </c>
    </row>
    <row r="223" spans="1:8">
      <c r="A223" t="s">
        <v>310</v>
      </c>
      <c r="B223" t="s">
        <v>85</v>
      </c>
      <c r="C223" s="44">
        <f t="shared" si="3"/>
        <v>65966</v>
      </c>
      <c r="D223" s="44">
        <v>1319</v>
      </c>
      <c r="E223" s="44">
        <v>0</v>
      </c>
      <c r="F223" s="44">
        <v>0</v>
      </c>
      <c r="G223" s="9"/>
      <c r="H223" s="44">
        <v>67285</v>
      </c>
    </row>
    <row r="224" spans="1:8">
      <c r="A224" t="s">
        <v>311</v>
      </c>
      <c r="B224" t="s">
        <v>38</v>
      </c>
      <c r="C224" s="44">
        <f t="shared" si="3"/>
        <v>52064</v>
      </c>
      <c r="D224" s="44">
        <v>2433</v>
      </c>
      <c r="E224" s="44">
        <v>9721</v>
      </c>
      <c r="F224" s="44">
        <v>2780</v>
      </c>
      <c r="G224" s="9"/>
      <c r="H224" s="44">
        <v>66998</v>
      </c>
    </row>
    <row r="225" spans="1:8">
      <c r="A225" t="s">
        <v>312</v>
      </c>
      <c r="B225" t="s">
        <v>64</v>
      </c>
      <c r="C225" s="44">
        <f t="shared" si="3"/>
        <v>54927</v>
      </c>
      <c r="D225" s="44">
        <v>3618</v>
      </c>
      <c r="E225" s="44">
        <v>3878</v>
      </c>
      <c r="F225" s="44">
        <v>4442</v>
      </c>
      <c r="G225" s="9"/>
      <c r="H225" s="44">
        <v>66865</v>
      </c>
    </row>
    <row r="226" spans="1:8">
      <c r="A226" t="s">
        <v>313</v>
      </c>
      <c r="B226" t="s">
        <v>71</v>
      </c>
      <c r="C226" s="44">
        <f t="shared" si="3"/>
        <v>56449</v>
      </c>
      <c r="D226" s="44">
        <v>2192</v>
      </c>
      <c r="E226" s="44">
        <v>8187</v>
      </c>
      <c r="F226" s="44">
        <v>0</v>
      </c>
      <c r="G226" s="9"/>
      <c r="H226" s="44">
        <v>66828</v>
      </c>
    </row>
    <row r="227" spans="1:8">
      <c r="A227" t="s">
        <v>314</v>
      </c>
      <c r="B227" t="s">
        <v>86</v>
      </c>
      <c r="C227" s="44">
        <f t="shared" si="3"/>
        <v>46930</v>
      </c>
      <c r="D227" s="44">
        <v>4545</v>
      </c>
      <c r="E227" s="44">
        <v>12126</v>
      </c>
      <c r="F227" s="44">
        <v>2519</v>
      </c>
      <c r="G227" s="9"/>
      <c r="H227" s="44">
        <v>66120</v>
      </c>
    </row>
    <row r="228" spans="1:8">
      <c r="A228" t="s">
        <v>315</v>
      </c>
      <c r="B228" t="s">
        <v>87</v>
      </c>
      <c r="C228" s="44">
        <f t="shared" si="3"/>
        <v>57980</v>
      </c>
      <c r="D228" s="44">
        <v>0</v>
      </c>
      <c r="E228" s="44">
        <v>6640</v>
      </c>
      <c r="F228" s="44">
        <v>1416</v>
      </c>
      <c r="G228" s="9"/>
      <c r="H228" s="44">
        <v>66036</v>
      </c>
    </row>
    <row r="229" spans="1:8">
      <c r="A229" t="s">
        <v>316</v>
      </c>
      <c r="B229" t="s">
        <v>88</v>
      </c>
      <c r="C229" s="44">
        <f t="shared" si="3"/>
        <v>63897</v>
      </c>
      <c r="D229" s="44">
        <v>685</v>
      </c>
      <c r="E229" s="44">
        <v>0</v>
      </c>
      <c r="F229" s="44">
        <v>0</v>
      </c>
      <c r="G229" s="9"/>
      <c r="H229" s="44">
        <v>64582</v>
      </c>
    </row>
    <row r="230" spans="1:8">
      <c r="A230" t="s">
        <v>317</v>
      </c>
      <c r="B230" t="s">
        <v>89</v>
      </c>
      <c r="C230" s="44">
        <f t="shared" si="3"/>
        <v>54431</v>
      </c>
      <c r="D230" s="44">
        <v>4978</v>
      </c>
      <c r="E230" s="44">
        <v>568</v>
      </c>
      <c r="F230" s="44">
        <v>4259</v>
      </c>
      <c r="G230" s="9"/>
      <c r="H230" s="44">
        <v>64236</v>
      </c>
    </row>
    <row r="231" spans="1:8">
      <c r="A231" t="s">
        <v>318</v>
      </c>
      <c r="B231" t="s">
        <v>65</v>
      </c>
      <c r="C231" s="44">
        <f t="shared" si="3"/>
        <v>61760</v>
      </c>
      <c r="D231" s="44">
        <v>0</v>
      </c>
      <c r="E231" s="44">
        <v>2289</v>
      </c>
      <c r="F231" s="44">
        <v>0</v>
      </c>
      <c r="G231" s="9"/>
      <c r="H231" s="44">
        <v>64049</v>
      </c>
    </row>
    <row r="232" spans="1:8">
      <c r="A232" t="s">
        <v>319</v>
      </c>
      <c r="B232" t="s">
        <v>18</v>
      </c>
      <c r="C232" s="44">
        <f t="shared" si="3"/>
        <v>58189</v>
      </c>
      <c r="D232" s="44">
        <v>828</v>
      </c>
      <c r="E232" s="44">
        <v>3066</v>
      </c>
      <c r="F232" s="44">
        <v>1872</v>
      </c>
      <c r="G232" s="9"/>
      <c r="H232" s="44">
        <v>63955</v>
      </c>
    </row>
    <row r="233" spans="1:8">
      <c r="A233" t="s">
        <v>320</v>
      </c>
      <c r="B233" t="s">
        <v>64</v>
      </c>
      <c r="C233" s="44">
        <f t="shared" si="3"/>
        <v>53531</v>
      </c>
      <c r="D233" s="44">
        <v>1608</v>
      </c>
      <c r="E233" s="44">
        <v>6123</v>
      </c>
      <c r="F233" s="44">
        <v>2598</v>
      </c>
      <c r="G233" s="9"/>
      <c r="H233" s="44">
        <v>63860</v>
      </c>
    </row>
    <row r="234" spans="1:8">
      <c r="A234" t="s">
        <v>321</v>
      </c>
      <c r="B234" t="s">
        <v>90</v>
      </c>
      <c r="C234" s="44">
        <f t="shared" si="3"/>
        <v>56717</v>
      </c>
      <c r="D234" s="44">
        <v>3075</v>
      </c>
      <c r="E234" s="44">
        <v>773</v>
      </c>
      <c r="F234" s="44">
        <v>3061</v>
      </c>
      <c r="G234" s="9"/>
      <c r="H234" s="44">
        <v>63626</v>
      </c>
    </row>
    <row r="235" spans="1:8" ht="13.5" thickBot="1">
      <c r="A235" s="65" t="s">
        <v>1570</v>
      </c>
      <c r="B235" s="65"/>
      <c r="C235" s="65"/>
      <c r="D235" s="65"/>
      <c r="E235" s="65"/>
      <c r="F235" s="65"/>
      <c r="G235" s="65"/>
      <c r="H235" s="65"/>
    </row>
    <row r="236" spans="1:8">
      <c r="A236" s="2"/>
      <c r="B236" s="3"/>
      <c r="C236" s="4" t="s">
        <v>0</v>
      </c>
      <c r="D236" s="4" t="s">
        <v>1</v>
      </c>
      <c r="E236" s="4"/>
      <c r="F236" s="4" t="s">
        <v>1585</v>
      </c>
      <c r="G236" s="4"/>
      <c r="H236" s="5" t="s">
        <v>404</v>
      </c>
    </row>
    <row r="237" spans="1:8" ht="13.5" thickBot="1">
      <c r="A237" s="6" t="s">
        <v>2</v>
      </c>
      <c r="B237" s="7" t="s">
        <v>3</v>
      </c>
      <c r="C237" s="7" t="s">
        <v>4</v>
      </c>
      <c r="D237" s="7" t="s">
        <v>5</v>
      </c>
      <c r="E237" s="7" t="s">
        <v>6</v>
      </c>
      <c r="F237" s="7" t="s">
        <v>7</v>
      </c>
      <c r="G237" s="7"/>
      <c r="H237" s="8" t="s">
        <v>4</v>
      </c>
    </row>
    <row r="238" spans="1:8">
      <c r="C238" s="9"/>
      <c r="D238" s="9"/>
      <c r="E238" s="9"/>
      <c r="F238" s="9"/>
      <c r="G238" s="9"/>
      <c r="H238" s="9"/>
    </row>
    <row r="239" spans="1:8">
      <c r="A239" t="s">
        <v>322</v>
      </c>
      <c r="B239" t="s">
        <v>77</v>
      </c>
      <c r="C239" s="44">
        <f>H239-F239-D239-E239</f>
        <v>52148</v>
      </c>
      <c r="D239" s="44">
        <v>960</v>
      </c>
      <c r="E239" s="44">
        <v>8409</v>
      </c>
      <c r="F239" s="44">
        <v>1378</v>
      </c>
      <c r="G239" s="9"/>
      <c r="H239" s="44">
        <v>62895</v>
      </c>
    </row>
    <row r="240" spans="1:8">
      <c r="A240" t="s">
        <v>323</v>
      </c>
      <c r="B240" t="s">
        <v>91</v>
      </c>
      <c r="C240" s="44">
        <f t="shared" si="3"/>
        <v>62717</v>
      </c>
      <c r="D240" s="44">
        <v>0</v>
      </c>
      <c r="E240" s="44">
        <v>0</v>
      </c>
      <c r="F240" s="44">
        <v>0</v>
      </c>
      <c r="G240" s="9"/>
      <c r="H240" s="44">
        <v>62717</v>
      </c>
    </row>
    <row r="241" spans="1:8">
      <c r="A241" t="s">
        <v>324</v>
      </c>
      <c r="B241" t="s">
        <v>92</v>
      </c>
      <c r="C241" s="44">
        <f t="shared" si="3"/>
        <v>62717</v>
      </c>
      <c r="D241" s="44">
        <v>0</v>
      </c>
      <c r="E241" s="44">
        <v>0</v>
      </c>
      <c r="F241" s="44">
        <v>0</v>
      </c>
      <c r="G241" s="9"/>
      <c r="H241" s="44">
        <v>62717</v>
      </c>
    </row>
    <row r="242" spans="1:8">
      <c r="A242" t="s">
        <v>325</v>
      </c>
      <c r="B242" t="s">
        <v>93</v>
      </c>
      <c r="C242" s="44">
        <f t="shared" si="3"/>
        <v>57531</v>
      </c>
      <c r="D242" s="44">
        <v>716</v>
      </c>
      <c r="E242" s="44">
        <v>4234</v>
      </c>
      <c r="F242" s="44">
        <v>0</v>
      </c>
      <c r="G242" s="9"/>
      <c r="H242" s="44">
        <v>62481</v>
      </c>
    </row>
    <row r="243" spans="1:8">
      <c r="A243" t="s">
        <v>326</v>
      </c>
      <c r="B243" t="s">
        <v>94</v>
      </c>
      <c r="C243" s="44">
        <f t="shared" si="3"/>
        <v>56194</v>
      </c>
      <c r="D243" s="44">
        <v>3330</v>
      </c>
      <c r="E243" s="44">
        <v>2810</v>
      </c>
      <c r="F243" s="44">
        <v>0</v>
      </c>
      <c r="G243" s="9"/>
      <c r="H243" s="44">
        <v>62334</v>
      </c>
    </row>
    <row r="244" spans="1:8">
      <c r="A244" t="s">
        <v>327</v>
      </c>
      <c r="B244" t="s">
        <v>76</v>
      </c>
      <c r="C244" s="44">
        <f t="shared" si="3"/>
        <v>62298</v>
      </c>
      <c r="D244" s="44">
        <v>0</v>
      </c>
      <c r="E244" s="44">
        <v>0</v>
      </c>
      <c r="F244" s="44">
        <v>0</v>
      </c>
      <c r="G244" s="9"/>
      <c r="H244" s="44">
        <v>62298</v>
      </c>
    </row>
    <row r="245" spans="1:8">
      <c r="A245" t="s">
        <v>328</v>
      </c>
      <c r="B245" t="s">
        <v>95</v>
      </c>
      <c r="C245" s="44">
        <f t="shared" si="3"/>
        <v>59762</v>
      </c>
      <c r="D245" s="44">
        <v>1793</v>
      </c>
      <c r="E245" s="44">
        <v>0</v>
      </c>
      <c r="F245" s="44">
        <v>0</v>
      </c>
      <c r="G245" s="9"/>
      <c r="H245" s="44">
        <v>61555</v>
      </c>
    </row>
    <row r="246" spans="1:8">
      <c r="A246" t="s">
        <v>329</v>
      </c>
      <c r="B246" t="s">
        <v>1587</v>
      </c>
      <c r="C246" s="44">
        <f t="shared" si="3"/>
        <v>59888</v>
      </c>
      <c r="D246" s="44">
        <v>1120</v>
      </c>
      <c r="E246" s="44">
        <v>0</v>
      </c>
      <c r="F246" s="44">
        <v>0</v>
      </c>
      <c r="G246" s="9"/>
      <c r="H246" s="44">
        <v>61008</v>
      </c>
    </row>
    <row r="247" spans="1:8">
      <c r="A247" t="s">
        <v>330</v>
      </c>
      <c r="B247" t="s">
        <v>95</v>
      </c>
      <c r="C247" s="44">
        <f t="shared" si="3"/>
        <v>59762</v>
      </c>
      <c r="D247" s="44">
        <v>1195</v>
      </c>
      <c r="E247" s="44">
        <v>0</v>
      </c>
      <c r="F247" s="44">
        <v>0</v>
      </c>
      <c r="G247" s="9"/>
      <c r="H247" s="44">
        <v>60957</v>
      </c>
    </row>
    <row r="248" spans="1:8">
      <c r="A248" t="s">
        <v>331</v>
      </c>
      <c r="B248" t="s">
        <v>96</v>
      </c>
      <c r="C248" s="44">
        <f t="shared" si="3"/>
        <v>51534</v>
      </c>
      <c r="D248" s="44">
        <v>2146</v>
      </c>
      <c r="E248" s="44">
        <v>2600</v>
      </c>
      <c r="F248" s="44">
        <v>2056</v>
      </c>
      <c r="G248" s="9"/>
      <c r="H248" s="44">
        <v>58336</v>
      </c>
    </row>
    <row r="249" spans="1:8">
      <c r="A249" t="s">
        <v>332</v>
      </c>
      <c r="B249" t="s">
        <v>97</v>
      </c>
      <c r="C249" s="44">
        <f t="shared" si="3"/>
        <v>57647</v>
      </c>
      <c r="D249" s="44">
        <v>428</v>
      </c>
      <c r="E249" s="44">
        <v>130</v>
      </c>
      <c r="F249" s="44">
        <v>0</v>
      </c>
      <c r="G249" s="9"/>
      <c r="H249" s="44">
        <v>58205</v>
      </c>
    </row>
    <row r="250" spans="1:8">
      <c r="A250" t="s">
        <v>333</v>
      </c>
      <c r="B250" t="s">
        <v>61</v>
      </c>
      <c r="C250" s="44">
        <f t="shared" si="3"/>
        <v>56360</v>
      </c>
      <c r="D250" s="44">
        <v>0</v>
      </c>
      <c r="E250" s="44">
        <v>1698</v>
      </c>
      <c r="F250" s="44">
        <v>0</v>
      </c>
      <c r="G250" s="9"/>
      <c r="H250" s="44">
        <v>58058</v>
      </c>
    </row>
    <row r="251" spans="1:8">
      <c r="A251" t="s">
        <v>334</v>
      </c>
      <c r="B251" s="22" t="s">
        <v>1587</v>
      </c>
      <c r="C251" s="44">
        <f t="shared" si="3"/>
        <v>57458</v>
      </c>
      <c r="D251" s="44">
        <v>324</v>
      </c>
      <c r="E251" s="44">
        <v>0</v>
      </c>
      <c r="F251" s="44">
        <v>0</v>
      </c>
      <c r="G251" s="9"/>
      <c r="H251" s="44">
        <v>57782</v>
      </c>
    </row>
    <row r="252" spans="1:8">
      <c r="A252" t="s">
        <v>335</v>
      </c>
      <c r="B252" t="s">
        <v>94</v>
      </c>
      <c r="C252" s="44">
        <f t="shared" si="3"/>
        <v>55495</v>
      </c>
      <c r="D252" s="44">
        <v>2265</v>
      </c>
      <c r="E252" s="44">
        <v>0</v>
      </c>
      <c r="F252" s="44">
        <v>0</v>
      </c>
      <c r="G252" s="9"/>
      <c r="H252" s="44">
        <v>57760</v>
      </c>
    </row>
    <row r="253" spans="1:8">
      <c r="A253" t="s">
        <v>336</v>
      </c>
      <c r="B253" t="s">
        <v>84</v>
      </c>
      <c r="C253" s="44">
        <f t="shared" si="3"/>
        <v>49192</v>
      </c>
      <c r="D253" s="44">
        <v>1015</v>
      </c>
      <c r="E253" s="44">
        <v>4788</v>
      </c>
      <c r="F253" s="44">
        <v>2523</v>
      </c>
      <c r="G253" s="9"/>
      <c r="H253" s="44">
        <v>57518</v>
      </c>
    </row>
    <row r="254" spans="1:8">
      <c r="A254" t="s">
        <v>337</v>
      </c>
      <c r="B254" t="s">
        <v>84</v>
      </c>
      <c r="C254" s="44">
        <f t="shared" si="3"/>
        <v>48601</v>
      </c>
      <c r="D254" s="44">
        <v>1753</v>
      </c>
      <c r="E254" s="44">
        <v>4506</v>
      </c>
      <c r="F254" s="44">
        <v>2560</v>
      </c>
      <c r="G254" s="9"/>
      <c r="H254" s="44">
        <v>57420</v>
      </c>
    </row>
    <row r="255" spans="1:8">
      <c r="A255" t="s">
        <v>338</v>
      </c>
      <c r="B255" t="s">
        <v>84</v>
      </c>
      <c r="C255" s="44">
        <f t="shared" si="3"/>
        <v>48600</v>
      </c>
      <c r="D255" s="44">
        <v>5845</v>
      </c>
      <c r="E255" s="44">
        <v>40</v>
      </c>
      <c r="F255" s="44">
        <v>2659</v>
      </c>
      <c r="G255" s="9"/>
      <c r="H255" s="44">
        <v>57144</v>
      </c>
    </row>
    <row r="256" spans="1:8">
      <c r="A256" t="s">
        <v>339</v>
      </c>
      <c r="B256" t="s">
        <v>98</v>
      </c>
      <c r="C256" s="44">
        <f t="shared" si="3"/>
        <v>52821</v>
      </c>
      <c r="D256" s="44">
        <v>956</v>
      </c>
      <c r="E256" s="44">
        <v>0</v>
      </c>
      <c r="F256" s="44">
        <v>2696</v>
      </c>
      <c r="G256" s="9"/>
      <c r="H256" s="44">
        <v>56473</v>
      </c>
    </row>
    <row r="257" spans="1:8">
      <c r="A257" t="s">
        <v>340</v>
      </c>
      <c r="B257" t="s">
        <v>99</v>
      </c>
      <c r="C257" s="44">
        <f t="shared" si="3"/>
        <v>55495</v>
      </c>
      <c r="D257" s="44">
        <v>940</v>
      </c>
      <c r="E257" s="44">
        <v>0</v>
      </c>
      <c r="F257" s="44">
        <v>0</v>
      </c>
      <c r="G257" s="9"/>
      <c r="H257" s="44">
        <v>56435</v>
      </c>
    </row>
    <row r="258" spans="1:8">
      <c r="A258" t="s">
        <v>341</v>
      </c>
      <c r="B258" t="s">
        <v>100</v>
      </c>
      <c r="C258" s="44">
        <f t="shared" si="3"/>
        <v>55495</v>
      </c>
      <c r="D258" s="44">
        <v>555</v>
      </c>
      <c r="E258" s="44">
        <v>0</v>
      </c>
      <c r="F258" s="44">
        <v>0</v>
      </c>
      <c r="G258" s="9"/>
      <c r="H258" s="44">
        <v>56050</v>
      </c>
    </row>
    <row r="259" spans="1:8">
      <c r="A259" t="s">
        <v>342</v>
      </c>
      <c r="B259" t="s">
        <v>101</v>
      </c>
      <c r="C259" s="44">
        <f t="shared" si="3"/>
        <v>54141</v>
      </c>
      <c r="D259" s="44">
        <v>1624</v>
      </c>
      <c r="E259" s="44">
        <v>0</v>
      </c>
      <c r="F259" s="44">
        <v>0</v>
      </c>
      <c r="G259" s="9"/>
      <c r="H259" s="44">
        <v>55765</v>
      </c>
    </row>
    <row r="260" spans="1:8">
      <c r="A260" t="s">
        <v>343</v>
      </c>
      <c r="B260" t="s">
        <v>96</v>
      </c>
      <c r="C260" s="44">
        <f t="shared" si="3"/>
        <v>51532</v>
      </c>
      <c r="D260" s="44">
        <v>600</v>
      </c>
      <c r="E260" s="44">
        <v>3395</v>
      </c>
      <c r="F260" s="44">
        <v>0</v>
      </c>
      <c r="G260" s="9"/>
      <c r="H260" s="44">
        <v>55527</v>
      </c>
    </row>
    <row r="261" spans="1:8">
      <c r="A261" t="s">
        <v>344</v>
      </c>
      <c r="B261" t="s">
        <v>102</v>
      </c>
      <c r="C261" s="44">
        <f t="shared" si="3"/>
        <v>48927</v>
      </c>
      <c r="D261" s="44">
        <v>600</v>
      </c>
      <c r="E261" s="44">
        <v>5770</v>
      </c>
      <c r="F261" s="44">
        <v>0</v>
      </c>
      <c r="G261" s="9"/>
      <c r="H261" s="44">
        <v>55297</v>
      </c>
    </row>
    <row r="262" spans="1:8">
      <c r="A262" t="s">
        <v>345</v>
      </c>
      <c r="B262" t="s">
        <v>98</v>
      </c>
      <c r="C262" s="44">
        <f t="shared" si="3"/>
        <v>52821</v>
      </c>
      <c r="D262" s="44">
        <v>1056</v>
      </c>
      <c r="E262" s="44">
        <v>0</v>
      </c>
      <c r="F262" s="44">
        <v>1251</v>
      </c>
      <c r="G262" s="9"/>
      <c r="H262" s="44">
        <v>55128</v>
      </c>
    </row>
    <row r="263" spans="1:8">
      <c r="A263" t="s">
        <v>346</v>
      </c>
      <c r="B263" t="s">
        <v>103</v>
      </c>
      <c r="C263" s="44">
        <f t="shared" si="3"/>
        <v>54789</v>
      </c>
      <c r="D263" s="44">
        <v>0</v>
      </c>
      <c r="E263" s="44">
        <v>0</v>
      </c>
      <c r="F263" s="44">
        <v>0</v>
      </c>
      <c r="G263" s="9"/>
      <c r="H263" s="44">
        <v>54789</v>
      </c>
    </row>
    <row r="264" spans="1:8">
      <c r="A264" t="s">
        <v>347</v>
      </c>
      <c r="B264" t="s">
        <v>100</v>
      </c>
      <c r="C264" s="44">
        <f t="shared" si="3"/>
        <v>54269</v>
      </c>
      <c r="D264" s="44">
        <v>0</v>
      </c>
      <c r="E264" s="44">
        <v>139</v>
      </c>
      <c r="F264" s="44">
        <v>0</v>
      </c>
      <c r="G264" s="9"/>
      <c r="H264" s="44">
        <v>54408</v>
      </c>
    </row>
    <row r="265" spans="1:8">
      <c r="A265" t="s">
        <v>348</v>
      </c>
      <c r="B265" t="s">
        <v>104</v>
      </c>
      <c r="C265" s="44">
        <f t="shared" ref="C265:C306" si="4">H265-F265-D265-E265</f>
        <v>50276</v>
      </c>
      <c r="D265" s="44">
        <v>833</v>
      </c>
      <c r="E265" s="44">
        <v>0</v>
      </c>
      <c r="F265" s="44">
        <v>2426</v>
      </c>
      <c r="G265" s="9"/>
      <c r="H265" s="44">
        <v>53535</v>
      </c>
    </row>
    <row r="266" spans="1:8">
      <c r="A266" t="s">
        <v>349</v>
      </c>
      <c r="B266" t="s">
        <v>105</v>
      </c>
      <c r="C266" s="44">
        <f t="shared" si="4"/>
        <v>51459</v>
      </c>
      <c r="D266" s="44">
        <v>0</v>
      </c>
      <c r="E266" s="44">
        <v>1917</v>
      </c>
      <c r="F266" s="44">
        <v>0</v>
      </c>
      <c r="G266" s="9"/>
      <c r="H266" s="44">
        <v>53376</v>
      </c>
    </row>
    <row r="267" spans="1:8">
      <c r="A267" t="s">
        <v>350</v>
      </c>
      <c r="B267" t="s">
        <v>98</v>
      </c>
      <c r="C267" s="44">
        <f t="shared" si="4"/>
        <v>52820</v>
      </c>
      <c r="D267" s="44">
        <v>365</v>
      </c>
      <c r="E267" s="44">
        <v>0</v>
      </c>
      <c r="F267" s="44">
        <v>0</v>
      </c>
      <c r="G267" s="9"/>
      <c r="H267" s="44">
        <v>53185</v>
      </c>
    </row>
    <row r="268" spans="1:8">
      <c r="A268" t="s">
        <v>351</v>
      </c>
      <c r="B268" t="s">
        <v>96</v>
      </c>
      <c r="C268" s="44">
        <f t="shared" si="4"/>
        <v>51533</v>
      </c>
      <c r="D268" s="44">
        <v>1546</v>
      </c>
      <c r="E268" s="44">
        <v>0</v>
      </c>
      <c r="F268" s="44">
        <v>0</v>
      </c>
      <c r="G268" s="9"/>
      <c r="H268" s="44">
        <v>53079</v>
      </c>
    </row>
    <row r="269" spans="1:8">
      <c r="A269" t="s">
        <v>352</v>
      </c>
      <c r="B269" t="s">
        <v>102</v>
      </c>
      <c r="C269" s="44">
        <f t="shared" si="4"/>
        <v>46526</v>
      </c>
      <c r="D269" s="44">
        <v>0</v>
      </c>
      <c r="E269" s="44">
        <v>2596</v>
      </c>
      <c r="F269" s="44">
        <v>747</v>
      </c>
      <c r="G269" s="9"/>
      <c r="H269" s="44">
        <v>49869</v>
      </c>
    </row>
    <row r="270" spans="1:8">
      <c r="A270" t="s">
        <v>353</v>
      </c>
      <c r="B270" t="s">
        <v>106</v>
      </c>
      <c r="C270" s="44">
        <f t="shared" si="4"/>
        <v>39020</v>
      </c>
      <c r="D270" s="44">
        <v>4002</v>
      </c>
      <c r="E270" s="44">
        <v>2641</v>
      </c>
      <c r="F270" s="44">
        <v>2144</v>
      </c>
      <c r="G270" s="9"/>
      <c r="H270" s="44">
        <v>47807</v>
      </c>
    </row>
    <row r="271" spans="1:8">
      <c r="A271" t="s">
        <v>354</v>
      </c>
      <c r="B271" t="s">
        <v>93</v>
      </c>
      <c r="C271" s="44">
        <f t="shared" si="4"/>
        <v>42494</v>
      </c>
      <c r="D271" s="44">
        <v>0</v>
      </c>
      <c r="E271" s="44">
        <v>4422</v>
      </c>
      <c r="F271" s="44">
        <v>0</v>
      </c>
      <c r="G271" s="9"/>
      <c r="H271" s="44">
        <v>46916</v>
      </c>
    </row>
    <row r="272" spans="1:8">
      <c r="A272" t="s">
        <v>355</v>
      </c>
      <c r="B272" t="s">
        <v>107</v>
      </c>
      <c r="C272" s="44">
        <f t="shared" si="4"/>
        <v>46876</v>
      </c>
      <c r="D272" s="44">
        <v>0</v>
      </c>
      <c r="E272" s="44">
        <v>0</v>
      </c>
      <c r="F272" s="44">
        <v>0</v>
      </c>
      <c r="G272" s="9"/>
      <c r="H272" s="44">
        <v>46876</v>
      </c>
    </row>
    <row r="273" spans="1:8">
      <c r="A273" t="s">
        <v>356</v>
      </c>
      <c r="B273" t="s">
        <v>107</v>
      </c>
      <c r="C273" s="44">
        <f t="shared" si="4"/>
        <v>45146</v>
      </c>
      <c r="D273" s="44">
        <v>0</v>
      </c>
      <c r="E273" s="44">
        <v>1312</v>
      </c>
      <c r="F273" s="44">
        <v>0</v>
      </c>
      <c r="G273" s="9"/>
      <c r="H273" s="44">
        <v>46458</v>
      </c>
    </row>
    <row r="274" spans="1:8" ht="13.5" thickBot="1">
      <c r="A274" s="65" t="s">
        <v>1570</v>
      </c>
      <c r="B274" s="65"/>
      <c r="C274" s="65"/>
      <c r="D274" s="65"/>
      <c r="E274" s="65"/>
      <c r="F274" s="65"/>
      <c r="G274" s="65"/>
      <c r="H274" s="65"/>
    </row>
    <row r="275" spans="1:8">
      <c r="A275" s="2"/>
      <c r="B275" s="3"/>
      <c r="C275" s="4" t="s">
        <v>0</v>
      </c>
      <c r="D275" s="4" t="s">
        <v>1</v>
      </c>
      <c r="E275" s="4"/>
      <c r="F275" s="4" t="s">
        <v>1585</v>
      </c>
      <c r="G275" s="4"/>
      <c r="H275" s="5" t="s">
        <v>404</v>
      </c>
    </row>
    <row r="276" spans="1:8" ht="13.5" thickBot="1">
      <c r="A276" s="6" t="s">
        <v>2</v>
      </c>
      <c r="B276" s="7" t="s">
        <v>3</v>
      </c>
      <c r="C276" s="7" t="s">
        <v>4</v>
      </c>
      <c r="D276" s="7" t="s">
        <v>5</v>
      </c>
      <c r="E276" s="7" t="s">
        <v>6</v>
      </c>
      <c r="F276" s="7" t="s">
        <v>7</v>
      </c>
      <c r="G276" s="7"/>
      <c r="H276" s="8" t="s">
        <v>4</v>
      </c>
    </row>
    <row r="277" spans="1:8">
      <c r="C277" s="9"/>
      <c r="D277" s="9"/>
      <c r="E277" s="9"/>
      <c r="F277" s="9"/>
      <c r="G277" s="9"/>
      <c r="H277" s="9"/>
    </row>
    <row r="278" spans="1:8">
      <c r="A278" t="s">
        <v>357</v>
      </c>
      <c r="B278" t="s">
        <v>107</v>
      </c>
      <c r="C278" s="44">
        <f>H278-F278-D278-E278</f>
        <v>46203</v>
      </c>
      <c r="D278" s="44">
        <v>0</v>
      </c>
      <c r="E278" s="44">
        <v>0</v>
      </c>
      <c r="F278" s="44">
        <v>0</v>
      </c>
      <c r="G278" s="9"/>
      <c r="H278" s="44">
        <v>46203</v>
      </c>
    </row>
    <row r="279" spans="1:8">
      <c r="A279" t="s">
        <v>358</v>
      </c>
      <c r="B279" t="s">
        <v>108</v>
      </c>
      <c r="C279" s="44">
        <f t="shared" si="4"/>
        <v>44823</v>
      </c>
      <c r="D279" s="44">
        <v>0</v>
      </c>
      <c r="E279" s="44">
        <v>1226</v>
      </c>
      <c r="F279" s="44">
        <v>0</v>
      </c>
      <c r="G279" s="9"/>
      <c r="H279" s="44">
        <v>46049</v>
      </c>
    </row>
    <row r="280" spans="1:8">
      <c r="A280" t="s">
        <v>359</v>
      </c>
      <c r="B280" t="s">
        <v>109</v>
      </c>
      <c r="C280" s="44">
        <f t="shared" si="4"/>
        <v>42295</v>
      </c>
      <c r="D280" s="44">
        <v>846</v>
      </c>
      <c r="E280" s="44">
        <v>1773</v>
      </c>
      <c r="F280" s="44">
        <v>1061</v>
      </c>
      <c r="G280" s="9"/>
      <c r="H280" s="44">
        <v>45975</v>
      </c>
    </row>
    <row r="281" spans="1:8">
      <c r="A281" t="s">
        <v>360</v>
      </c>
      <c r="B281" t="s">
        <v>96</v>
      </c>
      <c r="C281" s="44">
        <f t="shared" si="4"/>
        <v>44834</v>
      </c>
      <c r="D281" s="44">
        <v>0</v>
      </c>
      <c r="E281" s="44">
        <v>614</v>
      </c>
      <c r="F281" s="44">
        <v>0</v>
      </c>
      <c r="G281" s="9"/>
      <c r="H281" s="44">
        <v>45448</v>
      </c>
    </row>
    <row r="282" spans="1:8">
      <c r="A282" t="s">
        <v>361</v>
      </c>
      <c r="B282" t="s">
        <v>110</v>
      </c>
      <c r="C282" s="44">
        <f t="shared" si="4"/>
        <v>45427</v>
      </c>
      <c r="D282" s="44">
        <v>0</v>
      </c>
      <c r="E282" s="44">
        <v>0</v>
      </c>
      <c r="F282" s="44">
        <v>0</v>
      </c>
      <c r="G282" s="9"/>
      <c r="H282" s="44">
        <v>45427</v>
      </c>
    </row>
    <row r="283" spans="1:8">
      <c r="A283" t="s">
        <v>362</v>
      </c>
      <c r="B283" t="s">
        <v>111</v>
      </c>
      <c r="C283" s="44">
        <f t="shared" si="4"/>
        <v>42203</v>
      </c>
      <c r="D283" s="44">
        <v>0</v>
      </c>
      <c r="E283" s="44">
        <v>2468</v>
      </c>
      <c r="F283" s="44">
        <v>0</v>
      </c>
      <c r="G283" s="9"/>
      <c r="H283" s="44">
        <v>44671</v>
      </c>
    </row>
    <row r="284" spans="1:8">
      <c r="A284" t="s">
        <v>363</v>
      </c>
      <c r="B284" t="s">
        <v>91</v>
      </c>
      <c r="C284" s="44">
        <f t="shared" si="4"/>
        <v>43261</v>
      </c>
      <c r="D284" s="44">
        <v>0</v>
      </c>
      <c r="E284" s="44">
        <v>0</v>
      </c>
      <c r="F284" s="44">
        <v>0</v>
      </c>
      <c r="G284" s="9"/>
      <c r="H284" s="44">
        <v>43261</v>
      </c>
    </row>
    <row r="285" spans="1:8">
      <c r="A285" t="s">
        <v>364</v>
      </c>
      <c r="B285" t="s">
        <v>69</v>
      </c>
      <c r="C285" s="44">
        <f t="shared" si="4"/>
        <v>42248</v>
      </c>
      <c r="D285" s="44">
        <v>0</v>
      </c>
      <c r="E285" s="44">
        <v>0</v>
      </c>
      <c r="F285" s="44">
        <v>0</v>
      </c>
      <c r="H285" s="44">
        <v>42248</v>
      </c>
    </row>
    <row r="286" spans="1:8">
      <c r="A286" t="s">
        <v>365</v>
      </c>
      <c r="B286" t="s">
        <v>79</v>
      </c>
      <c r="C286" s="44">
        <f t="shared" si="4"/>
        <v>37729</v>
      </c>
      <c r="D286" s="44">
        <v>1398</v>
      </c>
      <c r="E286" s="44">
        <v>1787</v>
      </c>
      <c r="F286" s="44">
        <v>0</v>
      </c>
      <c r="G286" s="9"/>
      <c r="H286" s="44">
        <v>40914</v>
      </c>
    </row>
    <row r="287" spans="1:8">
      <c r="A287" t="s">
        <v>366</v>
      </c>
      <c r="B287" t="s">
        <v>104</v>
      </c>
      <c r="C287" s="44">
        <f t="shared" si="4"/>
        <v>39464</v>
      </c>
      <c r="D287" s="44">
        <v>0</v>
      </c>
      <c r="E287" s="44">
        <v>0</v>
      </c>
      <c r="F287" s="44">
        <v>0</v>
      </c>
      <c r="G287" s="9"/>
      <c r="H287" s="44">
        <v>39464</v>
      </c>
    </row>
    <row r="288" spans="1:8">
      <c r="A288" t="s">
        <v>367</v>
      </c>
      <c r="B288" t="s">
        <v>101</v>
      </c>
      <c r="C288" s="44">
        <f t="shared" si="4"/>
        <v>37022</v>
      </c>
      <c r="D288" s="44">
        <v>808</v>
      </c>
      <c r="E288" s="44">
        <v>0</v>
      </c>
      <c r="F288" s="44">
        <v>0</v>
      </c>
      <c r="G288" s="9"/>
      <c r="H288" s="44">
        <v>37830</v>
      </c>
    </row>
    <row r="289" spans="1:8">
      <c r="A289" t="s">
        <v>368</v>
      </c>
      <c r="B289" t="s">
        <v>112</v>
      </c>
      <c r="C289" s="44">
        <f t="shared" si="4"/>
        <v>36600</v>
      </c>
      <c r="D289" s="44">
        <v>298</v>
      </c>
      <c r="E289" s="44">
        <v>24</v>
      </c>
      <c r="F289" s="44">
        <v>0</v>
      </c>
      <c r="G289" s="9"/>
      <c r="H289" s="44">
        <v>36922</v>
      </c>
    </row>
    <row r="290" spans="1:8">
      <c r="A290" t="s">
        <v>369</v>
      </c>
      <c r="B290" t="s">
        <v>17</v>
      </c>
      <c r="C290" s="44">
        <f t="shared" si="4"/>
        <v>33388</v>
      </c>
      <c r="D290" s="44">
        <v>102</v>
      </c>
      <c r="E290" s="44">
        <v>751</v>
      </c>
      <c r="F290" s="44">
        <v>1345</v>
      </c>
      <c r="G290" s="9"/>
      <c r="H290" s="44">
        <v>35586</v>
      </c>
    </row>
    <row r="291" spans="1:8">
      <c r="A291" t="s">
        <v>371</v>
      </c>
      <c r="B291" t="s">
        <v>17</v>
      </c>
      <c r="C291" s="44">
        <f t="shared" si="4"/>
        <v>33387</v>
      </c>
      <c r="D291" s="44">
        <v>102</v>
      </c>
      <c r="E291" s="44">
        <v>751</v>
      </c>
      <c r="F291" s="44">
        <v>1337</v>
      </c>
      <c r="H291" s="44">
        <v>35577</v>
      </c>
    </row>
    <row r="292" spans="1:8">
      <c r="A292" t="s">
        <v>370</v>
      </c>
      <c r="B292" t="s">
        <v>17</v>
      </c>
      <c r="C292" s="44">
        <f t="shared" si="4"/>
        <v>33387</v>
      </c>
      <c r="D292" s="44">
        <v>102</v>
      </c>
      <c r="E292" s="44">
        <v>751</v>
      </c>
      <c r="F292" s="44">
        <v>1320</v>
      </c>
      <c r="G292" s="11"/>
      <c r="H292" s="44">
        <v>35560</v>
      </c>
    </row>
    <row r="293" spans="1:8">
      <c r="A293" t="s">
        <v>372</v>
      </c>
      <c r="B293" t="s">
        <v>104</v>
      </c>
      <c r="C293" s="44">
        <f t="shared" si="4"/>
        <v>34701</v>
      </c>
      <c r="D293" s="44">
        <v>0</v>
      </c>
      <c r="E293" s="44">
        <v>0</v>
      </c>
      <c r="F293" s="44">
        <v>0</v>
      </c>
      <c r="G293" s="9"/>
      <c r="H293" s="44">
        <v>34701</v>
      </c>
    </row>
    <row r="294" spans="1:8">
      <c r="A294" t="s">
        <v>373</v>
      </c>
      <c r="B294" t="s">
        <v>18</v>
      </c>
      <c r="C294" s="44">
        <f t="shared" si="4"/>
        <v>33201</v>
      </c>
      <c r="D294" s="44">
        <v>25</v>
      </c>
      <c r="E294" s="44">
        <v>531</v>
      </c>
      <c r="F294" s="44">
        <v>891</v>
      </c>
      <c r="G294" s="9"/>
      <c r="H294" s="44">
        <v>34648</v>
      </c>
    </row>
    <row r="295" spans="1:8">
      <c r="A295" t="s">
        <v>374</v>
      </c>
      <c r="B295" t="s">
        <v>18</v>
      </c>
      <c r="C295" s="44">
        <f t="shared" si="4"/>
        <v>33201</v>
      </c>
      <c r="D295" s="44">
        <v>25</v>
      </c>
      <c r="E295" s="44">
        <v>71</v>
      </c>
      <c r="F295" s="44">
        <v>891</v>
      </c>
      <c r="G295" s="9"/>
      <c r="H295" s="44">
        <v>34188</v>
      </c>
    </row>
    <row r="296" spans="1:8">
      <c r="A296" t="s">
        <v>375</v>
      </c>
      <c r="B296" t="s">
        <v>112</v>
      </c>
      <c r="C296" s="44">
        <f t="shared" si="4"/>
        <v>32255</v>
      </c>
      <c r="D296" s="44">
        <v>0</v>
      </c>
      <c r="E296" s="44">
        <v>65</v>
      </c>
      <c r="F296" s="44">
        <v>454</v>
      </c>
      <c r="G296" s="9"/>
      <c r="H296" s="44">
        <v>32774</v>
      </c>
    </row>
    <row r="297" spans="1:8">
      <c r="A297" t="s">
        <v>376</v>
      </c>
      <c r="B297" t="s">
        <v>91</v>
      </c>
      <c r="C297" s="44">
        <f t="shared" si="4"/>
        <v>27822</v>
      </c>
      <c r="D297" s="44">
        <v>240</v>
      </c>
      <c r="E297" s="44">
        <v>373</v>
      </c>
      <c r="F297" s="44">
        <v>0</v>
      </c>
      <c r="G297" s="9"/>
      <c r="H297" s="44">
        <v>28435</v>
      </c>
    </row>
    <row r="298" spans="1:8">
      <c r="A298" t="s">
        <v>377</v>
      </c>
      <c r="B298" t="s">
        <v>109</v>
      </c>
      <c r="C298" s="44">
        <f t="shared" si="4"/>
        <v>26752</v>
      </c>
      <c r="D298" s="44">
        <v>1227</v>
      </c>
      <c r="E298" s="44">
        <v>0</v>
      </c>
      <c r="F298" s="44">
        <v>0</v>
      </c>
      <c r="G298" s="9"/>
      <c r="H298" s="44">
        <v>27979</v>
      </c>
    </row>
    <row r="299" spans="1:8">
      <c r="A299" t="s">
        <v>378</v>
      </c>
      <c r="B299" t="s">
        <v>101</v>
      </c>
      <c r="C299" s="44">
        <f t="shared" si="4"/>
        <v>26639</v>
      </c>
      <c r="D299" s="44">
        <v>0</v>
      </c>
      <c r="E299" s="44">
        <v>0</v>
      </c>
      <c r="F299" s="44">
        <v>0</v>
      </c>
      <c r="G299" s="9"/>
      <c r="H299" s="44">
        <v>26639</v>
      </c>
    </row>
    <row r="300" spans="1:8">
      <c r="A300" t="s">
        <v>379</v>
      </c>
      <c r="B300" t="s">
        <v>18</v>
      </c>
      <c r="C300" s="44">
        <f t="shared" si="4"/>
        <v>25525</v>
      </c>
      <c r="D300" s="44">
        <v>0</v>
      </c>
      <c r="E300" s="44">
        <v>0</v>
      </c>
      <c r="F300" s="44">
        <v>655</v>
      </c>
      <c r="G300" s="9"/>
      <c r="H300" s="44">
        <v>26180</v>
      </c>
    </row>
    <row r="301" spans="1:8">
      <c r="A301" t="s">
        <v>380</v>
      </c>
      <c r="B301" t="s">
        <v>18</v>
      </c>
      <c r="C301" s="44">
        <f t="shared" si="4"/>
        <v>25037</v>
      </c>
      <c r="D301" s="44">
        <v>0</v>
      </c>
      <c r="E301" s="44">
        <v>0</v>
      </c>
      <c r="F301" s="44">
        <v>594</v>
      </c>
      <c r="G301" s="9"/>
      <c r="H301" s="44">
        <v>25631</v>
      </c>
    </row>
    <row r="302" spans="1:8">
      <c r="A302" t="s">
        <v>381</v>
      </c>
      <c r="B302" t="s">
        <v>109</v>
      </c>
      <c r="C302" s="44">
        <f t="shared" si="4"/>
        <v>23725</v>
      </c>
      <c r="D302" s="44">
        <v>1158</v>
      </c>
      <c r="E302" s="44">
        <v>0</v>
      </c>
      <c r="F302" s="44">
        <v>0</v>
      </c>
      <c r="G302" s="9"/>
      <c r="H302" s="44">
        <v>24883</v>
      </c>
    </row>
    <row r="303" spans="1:8">
      <c r="A303" t="s">
        <v>382</v>
      </c>
      <c r="B303" t="s">
        <v>113</v>
      </c>
      <c r="C303" s="44">
        <f t="shared" si="4"/>
        <v>23789</v>
      </c>
      <c r="D303" s="44">
        <v>164</v>
      </c>
      <c r="E303" s="44">
        <v>819</v>
      </c>
      <c r="F303" s="44">
        <v>0</v>
      </c>
      <c r="G303" s="9"/>
      <c r="H303" s="44">
        <v>24772</v>
      </c>
    </row>
    <row r="304" spans="1:8">
      <c r="A304" t="s">
        <v>383</v>
      </c>
      <c r="B304" t="s">
        <v>114</v>
      </c>
      <c r="C304" s="44">
        <f t="shared" si="4"/>
        <v>24314</v>
      </c>
      <c r="D304" s="44">
        <v>16</v>
      </c>
      <c r="E304" s="44">
        <v>0</v>
      </c>
      <c r="F304" s="44">
        <v>0</v>
      </c>
      <c r="G304" s="9"/>
      <c r="H304" s="44">
        <v>24330</v>
      </c>
    </row>
    <row r="305" spans="1:8">
      <c r="A305" t="s">
        <v>384</v>
      </c>
      <c r="B305" t="s">
        <v>113</v>
      </c>
      <c r="C305" s="44">
        <f t="shared" si="4"/>
        <v>19523</v>
      </c>
      <c r="D305" s="44">
        <v>139</v>
      </c>
      <c r="E305" s="44">
        <v>1112</v>
      </c>
      <c r="F305" s="44">
        <v>0</v>
      </c>
      <c r="G305" s="9"/>
      <c r="H305" s="44">
        <v>20774</v>
      </c>
    </row>
    <row r="306" spans="1:8">
      <c r="A306" t="s">
        <v>385</v>
      </c>
      <c r="B306" t="s">
        <v>97</v>
      </c>
      <c r="C306" s="47">
        <f t="shared" si="4"/>
        <v>19564</v>
      </c>
      <c r="D306" s="47">
        <v>0</v>
      </c>
      <c r="E306" s="49">
        <v>0</v>
      </c>
      <c r="F306" s="47">
        <v>0</v>
      </c>
      <c r="G306" s="47"/>
      <c r="H306" s="47">
        <v>19564</v>
      </c>
    </row>
    <row r="308" spans="1:8" ht="13.5" thickBot="1">
      <c r="B308" s="29" t="s">
        <v>404</v>
      </c>
      <c r="C308" s="13">
        <f t="shared" ref="C308:H308" si="5">SUM(C6:C56)+SUM(C57:C108)+SUM(C109:C164)+SUM(C165:C216)+SUM(C217:C268)+SUM(C269:C306)</f>
        <v>21754674.600000001</v>
      </c>
      <c r="D308" s="13">
        <f t="shared" si="5"/>
        <v>3216196</v>
      </c>
      <c r="E308" s="13">
        <f t="shared" si="5"/>
        <v>3106993</v>
      </c>
      <c r="F308" s="13">
        <f t="shared" si="5"/>
        <v>1912764</v>
      </c>
      <c r="G308" s="13">
        <f t="shared" si="5"/>
        <v>0</v>
      </c>
      <c r="H308" s="13">
        <f t="shared" si="5"/>
        <v>29990627.600000001</v>
      </c>
    </row>
    <row r="309" spans="1:8" ht="13.5" thickTop="1"/>
    <row r="310" spans="1:8">
      <c r="A310" s="20" t="s">
        <v>1531</v>
      </c>
      <c r="B310" s="29" t="s">
        <v>1537</v>
      </c>
      <c r="C310" s="44">
        <v>230933</v>
      </c>
      <c r="D310" s="44">
        <v>71717</v>
      </c>
      <c r="E310" s="44">
        <v>78197</v>
      </c>
      <c r="F310" s="44">
        <v>199668</v>
      </c>
      <c r="G310" s="44"/>
      <c r="H310" s="44">
        <v>425775</v>
      </c>
    </row>
    <row r="311" spans="1:8">
      <c r="A311" s="50">
        <v>273</v>
      </c>
      <c r="B311" s="29" t="s">
        <v>1532</v>
      </c>
      <c r="C311" s="44">
        <v>79687.452747252755</v>
      </c>
      <c r="D311" s="44">
        <v>11867.881918819188</v>
      </c>
      <c r="E311" s="44">
        <v>11464.918819188191</v>
      </c>
      <c r="F311" s="44">
        <v>7006.4615384615381</v>
      </c>
      <c r="G311" s="44"/>
      <c r="H311" s="44">
        <v>109855.77875457876</v>
      </c>
    </row>
    <row r="312" spans="1:8">
      <c r="B312" s="29" t="s">
        <v>1533</v>
      </c>
      <c r="C312" s="44">
        <v>74542</v>
      </c>
      <c r="D312" s="44">
        <v>2433</v>
      </c>
      <c r="E312" s="44">
        <v>3532</v>
      </c>
      <c r="F312" s="44">
        <v>3637</v>
      </c>
      <c r="G312" s="44"/>
      <c r="H312" s="44">
        <v>97925</v>
      </c>
    </row>
    <row r="313" spans="1:8">
      <c r="A313" s="41" t="s">
        <v>1577</v>
      </c>
      <c r="B313" s="40"/>
      <c r="C313" s="40"/>
      <c r="D313" s="40"/>
      <c r="E313" s="40"/>
      <c r="F313" s="40"/>
      <c r="G313" s="40"/>
      <c r="H313" s="40"/>
    </row>
    <row r="314" spans="1:8" ht="5.25" customHeight="1">
      <c r="A314" s="42"/>
      <c r="B314" s="40"/>
      <c r="C314" s="40"/>
      <c r="D314" s="40"/>
      <c r="E314" s="40"/>
      <c r="F314" s="40"/>
      <c r="G314" s="40"/>
      <c r="H314" s="40"/>
    </row>
    <row r="315" spans="1:8" ht="111.75" customHeight="1">
      <c r="A315" s="64" t="s">
        <v>1580</v>
      </c>
      <c r="B315" s="64"/>
      <c r="C315" s="64"/>
      <c r="D315" s="64"/>
      <c r="E315" s="64"/>
      <c r="F315" s="64"/>
      <c r="G315" s="40"/>
      <c r="H315" s="40"/>
    </row>
    <row r="316" spans="1:8" ht="87.75" customHeight="1">
      <c r="A316" s="64" t="s">
        <v>1584</v>
      </c>
      <c r="B316" s="64"/>
      <c r="C316" s="64"/>
      <c r="D316" s="64"/>
      <c r="E316" s="64"/>
      <c r="F316" s="64"/>
      <c r="G316" s="40"/>
      <c r="H316" s="40"/>
    </row>
    <row r="317" spans="1:8" ht="113.25" customHeight="1">
      <c r="A317" s="64" t="s">
        <v>1582</v>
      </c>
      <c r="B317" s="64"/>
      <c r="C317" s="64"/>
      <c r="D317" s="64"/>
      <c r="E317" s="64"/>
      <c r="F317" s="64"/>
      <c r="G317" s="40"/>
      <c r="H317" s="40"/>
    </row>
    <row r="318" spans="1:8" ht="36.75" customHeight="1">
      <c r="A318" s="64" t="s">
        <v>1581</v>
      </c>
      <c r="B318" s="64"/>
      <c r="C318" s="64"/>
      <c r="D318" s="64"/>
      <c r="E318" s="64"/>
      <c r="F318" s="64"/>
      <c r="G318" s="40"/>
      <c r="H318" s="40"/>
    </row>
    <row r="319" spans="1:8" ht="100.5" customHeight="1">
      <c r="A319" s="64" t="s">
        <v>1583</v>
      </c>
      <c r="B319" s="64"/>
      <c r="C319" s="64"/>
      <c r="D319" s="64"/>
      <c r="E319" s="64"/>
      <c r="F319" s="64"/>
      <c r="G319" s="40"/>
      <c r="H319" s="40"/>
    </row>
    <row r="320" spans="1:8" ht="6" customHeight="1"/>
    <row r="321" spans="1:1">
      <c r="A321" s="41" t="s">
        <v>1578</v>
      </c>
    </row>
    <row r="322" spans="1:1">
      <c r="A322" s="41" t="s">
        <v>1573</v>
      </c>
    </row>
  </sheetData>
  <mergeCells count="14">
    <mergeCell ref="A235:H235"/>
    <mergeCell ref="A274:H274"/>
    <mergeCell ref="A1:H1"/>
    <mergeCell ref="A40:H40"/>
    <mergeCell ref="A79:H79"/>
    <mergeCell ref="A118:H118"/>
    <mergeCell ref="A157:H157"/>
    <mergeCell ref="A196:H196"/>
    <mergeCell ref="A2:H2"/>
    <mergeCell ref="A315:F315"/>
    <mergeCell ref="A316:F316"/>
    <mergeCell ref="A317:F317"/>
    <mergeCell ref="A318:F318"/>
    <mergeCell ref="A319:F319"/>
  </mergeCells>
  <printOptions horizontalCentered="1"/>
  <pageMargins left="0.75" right="0.5" top="0.75" bottom="1" header="0.5" footer="0.75"/>
  <pageSetup orientation="landscape" r:id="rId1"/>
  <headerFooter>
    <oddFooter xml:space="preserve">&amp;L                      &amp;"Arial,Bold"PublicSafetyProject.org&amp;C&amp;"Arial,Bold"Page &amp;P of &amp;N&amp;R&amp;"Arial,Bold"Public Record Data                          </oddFooter>
  </headerFooter>
</worksheet>
</file>

<file path=xl/worksheets/sheet10.xml><?xml version="1.0" encoding="utf-8"?>
<worksheet xmlns="http://schemas.openxmlformats.org/spreadsheetml/2006/main" xmlns:r="http://schemas.openxmlformats.org/officeDocument/2006/relationships">
  <dimension ref="A1:AB235"/>
  <sheetViews>
    <sheetView workbookViewId="0"/>
  </sheetViews>
  <sheetFormatPr defaultRowHeight="12.75"/>
  <cols>
    <col min="1" max="1" width="20.85546875" bestFit="1" customWidth="1"/>
    <col min="2" max="2" width="20.28515625" bestFit="1" customWidth="1"/>
    <col min="3" max="3" width="15.5703125" bestFit="1" customWidth="1"/>
    <col min="4" max="4" width="10.7109375" bestFit="1" customWidth="1"/>
    <col min="5" max="5" width="14" bestFit="1" customWidth="1"/>
    <col min="6" max="6" width="10.42578125" bestFit="1" customWidth="1"/>
    <col min="7" max="7" width="13.85546875" customWidth="1"/>
    <col min="8" max="8" width="16.42578125" customWidth="1"/>
    <col min="9" max="9" width="10.7109375" bestFit="1" customWidth="1"/>
    <col min="10" max="10" width="11.85546875" customWidth="1"/>
    <col min="11" max="11" width="8.85546875" bestFit="1" customWidth="1"/>
    <col min="12" max="12" width="9.7109375" customWidth="1"/>
    <col min="13" max="13" width="11.28515625" bestFit="1" customWidth="1"/>
    <col min="14" max="15" width="10.7109375" bestFit="1" customWidth="1"/>
    <col min="16" max="16" width="10.7109375" customWidth="1"/>
    <col min="17" max="17" width="2.7109375" customWidth="1"/>
    <col min="18" max="18" width="10.7109375" bestFit="1" customWidth="1"/>
    <col min="19" max="19" width="4.5703125" customWidth="1"/>
    <col min="20" max="20" width="6.42578125" bestFit="1" customWidth="1"/>
    <col min="21" max="21" width="11.5703125" bestFit="1" customWidth="1"/>
    <col min="22" max="22" width="10.28515625" bestFit="1" customWidth="1"/>
    <col min="23" max="23" width="11.140625" bestFit="1" customWidth="1"/>
    <col min="24" max="25" width="9.28515625" bestFit="1" customWidth="1"/>
    <col min="26" max="28" width="10.85546875" bestFit="1" customWidth="1"/>
  </cols>
  <sheetData>
    <row r="1" spans="1:28">
      <c r="A1" s="20" t="s">
        <v>1574</v>
      </c>
    </row>
    <row r="2" spans="1:28">
      <c r="A2" s="20" t="s">
        <v>1575</v>
      </c>
    </row>
    <row r="3" spans="1:28">
      <c r="A3" s="22"/>
    </row>
    <row r="5" spans="1:28">
      <c r="A5" s="65" t="s">
        <v>387</v>
      </c>
      <c r="B5" s="65"/>
      <c r="C5" s="65"/>
      <c r="D5" s="65"/>
      <c r="E5" s="65"/>
      <c r="F5" s="65"/>
      <c r="G5" s="65"/>
      <c r="H5" s="65"/>
      <c r="I5" s="65"/>
      <c r="J5" s="65"/>
      <c r="K5" s="65"/>
      <c r="L5" s="65"/>
      <c r="M5" s="65"/>
      <c r="N5" s="65"/>
      <c r="O5" s="65"/>
      <c r="P5" s="65"/>
      <c r="Q5" s="65"/>
      <c r="R5" s="65"/>
      <c r="S5" s="65"/>
    </row>
    <row r="6" spans="1:28" ht="13.5" thickBot="1">
      <c r="A6" s="28"/>
      <c r="B6" s="28"/>
      <c r="C6" s="28"/>
      <c r="D6" s="28"/>
      <c r="E6" s="28"/>
      <c r="F6" s="28"/>
      <c r="G6" s="28"/>
      <c r="H6" s="28"/>
      <c r="I6" s="28"/>
      <c r="J6" s="28"/>
      <c r="K6" s="28"/>
      <c r="L6" s="28"/>
      <c r="M6" s="28"/>
      <c r="N6" s="28"/>
      <c r="O6" s="28"/>
      <c r="P6" s="28"/>
      <c r="Q6" s="28"/>
      <c r="R6" s="28"/>
      <c r="S6" s="28"/>
      <c r="W6" s="63" t="s">
        <v>405</v>
      </c>
      <c r="X6" s="20" t="s">
        <v>1455</v>
      </c>
    </row>
    <row r="7" spans="1:28">
      <c r="A7" s="4"/>
      <c r="B7" s="4"/>
      <c r="C7" s="4"/>
      <c r="D7" s="4"/>
      <c r="E7" s="4"/>
      <c r="F7" s="4"/>
      <c r="G7" s="4"/>
      <c r="H7" s="4"/>
      <c r="I7" s="4" t="s">
        <v>0</v>
      </c>
      <c r="J7" s="4" t="s">
        <v>1</v>
      </c>
      <c r="K7" s="4" t="s">
        <v>1</v>
      </c>
      <c r="L7" s="4"/>
      <c r="M7" s="4"/>
      <c r="N7" s="4" t="s">
        <v>401</v>
      </c>
      <c r="O7" s="4" t="s">
        <v>1585</v>
      </c>
      <c r="P7" s="4" t="s">
        <v>1585</v>
      </c>
      <c r="Q7" s="4"/>
      <c r="R7" s="5" t="s">
        <v>404</v>
      </c>
      <c r="T7" s="59"/>
      <c r="U7" s="59"/>
      <c r="V7" s="59"/>
      <c r="W7" s="18" t="s">
        <v>404</v>
      </c>
      <c r="X7" s="59"/>
      <c r="Y7" s="59"/>
      <c r="Z7" s="59"/>
      <c r="AA7" s="59"/>
      <c r="AB7" s="59"/>
    </row>
    <row r="8" spans="1:28" ht="13.5" thickBot="1">
      <c r="A8" s="6" t="s">
        <v>2</v>
      </c>
      <c r="B8" s="7" t="s">
        <v>419</v>
      </c>
      <c r="C8" s="7" t="s">
        <v>1422</v>
      </c>
      <c r="D8" s="7" t="s">
        <v>420</v>
      </c>
      <c r="E8" s="7" t="s">
        <v>421</v>
      </c>
      <c r="F8" s="7" t="s">
        <v>1126</v>
      </c>
      <c r="G8" s="7" t="s">
        <v>406</v>
      </c>
      <c r="H8" s="7" t="s">
        <v>3</v>
      </c>
      <c r="I8" s="7" t="s">
        <v>4</v>
      </c>
      <c r="J8" s="7" t="s">
        <v>5</v>
      </c>
      <c r="K8" s="7" t="s">
        <v>1535</v>
      </c>
      <c r="L8" s="7" t="s">
        <v>6</v>
      </c>
      <c r="M8" s="7" t="s">
        <v>1534</v>
      </c>
      <c r="N8" s="7" t="s">
        <v>402</v>
      </c>
      <c r="O8" s="7" t="s">
        <v>7</v>
      </c>
      <c r="P8" s="7" t="s">
        <v>1536</v>
      </c>
      <c r="Q8" s="7"/>
      <c r="R8" s="8" t="s">
        <v>4</v>
      </c>
      <c r="T8" s="17" t="s">
        <v>388</v>
      </c>
      <c r="U8" s="17" t="s">
        <v>389</v>
      </c>
      <c r="V8" s="17" t="s">
        <v>403</v>
      </c>
      <c r="W8" s="17" t="s">
        <v>416</v>
      </c>
      <c r="X8" s="62">
        <v>0.05</v>
      </c>
      <c r="Y8" s="62">
        <v>0.1</v>
      </c>
      <c r="Z8" s="62">
        <v>0.15</v>
      </c>
      <c r="AA8" s="62">
        <v>0.2</v>
      </c>
      <c r="AB8" s="62">
        <v>0.25</v>
      </c>
    </row>
    <row r="9" spans="1:28">
      <c r="I9" s="9"/>
      <c r="J9" s="9"/>
      <c r="K9" s="9"/>
      <c r="L9" s="9"/>
      <c r="M9" s="9"/>
      <c r="N9" s="9"/>
      <c r="O9" s="9"/>
      <c r="P9" s="9"/>
      <c r="Q9" s="9"/>
      <c r="R9" s="9"/>
    </row>
    <row r="10" spans="1:28">
      <c r="A10" t="s">
        <v>115</v>
      </c>
      <c r="B10" t="s">
        <v>854</v>
      </c>
      <c r="C10" t="s">
        <v>1157</v>
      </c>
      <c r="D10" t="s">
        <v>423</v>
      </c>
      <c r="E10" t="s">
        <v>422</v>
      </c>
      <c r="F10" t="s">
        <v>1130</v>
      </c>
      <c r="G10" t="s">
        <v>408</v>
      </c>
      <c r="H10" t="s">
        <v>8</v>
      </c>
      <c r="I10" s="44">
        <f t="shared" ref="I10:I41" si="0">R10-O10-J10-L10</f>
        <v>225627</v>
      </c>
      <c r="J10" s="45">
        <v>480</v>
      </c>
      <c r="K10" s="46">
        <f>J10/I10</f>
        <v>2.1274049648313366E-3</v>
      </c>
      <c r="L10" s="45">
        <v>0</v>
      </c>
      <c r="M10" s="46">
        <f>L10/I10</f>
        <v>0</v>
      </c>
      <c r="N10" s="45">
        <f t="shared" ref="N10:N41" si="1">SUM(I10:L10)</f>
        <v>226107.00212740496</v>
      </c>
      <c r="O10" s="45">
        <v>199668</v>
      </c>
      <c r="P10" s="46">
        <f>O10/I10</f>
        <v>0.88494728024571523</v>
      </c>
      <c r="Q10" s="10"/>
      <c r="R10" s="45">
        <v>425775</v>
      </c>
      <c r="T10" s="50">
        <f>COUNT(R10)</f>
        <v>1</v>
      </c>
      <c r="U10" s="51">
        <f>T10/A78</f>
        <v>1.5625E-2</v>
      </c>
      <c r="V10" s="52" t="s">
        <v>390</v>
      </c>
      <c r="W10" s="44">
        <f>R10</f>
        <v>425775</v>
      </c>
      <c r="X10" s="44">
        <f t="shared" ref="X10:X41" si="2">0.05*W10</f>
        <v>21288.75</v>
      </c>
      <c r="Y10" s="44">
        <f t="shared" ref="Y10:Y41" si="3">0.1*W10</f>
        <v>42577.5</v>
      </c>
      <c r="Z10" s="44">
        <f t="shared" ref="Z10:Z41" si="4">0.15*W10</f>
        <v>63866.25</v>
      </c>
      <c r="AA10" s="44">
        <f t="shared" ref="AA10:AA41" si="5">0.2*W10</f>
        <v>85155</v>
      </c>
      <c r="AB10" s="44">
        <f t="shared" ref="AB10:AB41" si="6">0.25*W10</f>
        <v>106443.75</v>
      </c>
    </row>
    <row r="11" spans="1:28">
      <c r="A11" t="s">
        <v>116</v>
      </c>
      <c r="B11" t="s">
        <v>855</v>
      </c>
      <c r="C11" t="s">
        <v>1158</v>
      </c>
      <c r="D11" t="s">
        <v>425</v>
      </c>
      <c r="E11" t="s">
        <v>424</v>
      </c>
      <c r="F11" t="s">
        <v>1131</v>
      </c>
      <c r="G11" t="s">
        <v>408</v>
      </c>
      <c r="H11" t="s">
        <v>9</v>
      </c>
      <c r="I11" s="44">
        <f t="shared" si="0"/>
        <v>160909</v>
      </c>
      <c r="J11" s="44">
        <v>6444</v>
      </c>
      <c r="K11" s="46">
        <f t="shared" ref="K11:K73" si="7">J11/I11</f>
        <v>4.0047480252813704E-2</v>
      </c>
      <c r="L11" s="45">
        <v>0</v>
      </c>
      <c r="M11" s="46">
        <f t="shared" ref="M11:M73" si="8">L11/I11</f>
        <v>0</v>
      </c>
      <c r="N11" s="45">
        <f t="shared" si="1"/>
        <v>167353.04004748026</v>
      </c>
      <c r="O11" s="45">
        <v>159723</v>
      </c>
      <c r="P11" s="46">
        <f t="shared" ref="P11:P73" si="9">O11/I11</f>
        <v>0.99262937436687815</v>
      </c>
      <c r="Q11" s="10"/>
      <c r="R11" s="45">
        <v>327076</v>
      </c>
      <c r="T11" s="50">
        <f>COUNT(R10:R11)</f>
        <v>2</v>
      </c>
      <c r="U11" s="51">
        <f>T11/A78</f>
        <v>3.125E-2</v>
      </c>
      <c r="V11" s="52" t="s">
        <v>391</v>
      </c>
      <c r="W11" s="44">
        <f t="shared" ref="W11:W73" si="10">W10+R11</f>
        <v>752851</v>
      </c>
      <c r="X11" s="44">
        <f t="shared" si="2"/>
        <v>37642.550000000003</v>
      </c>
      <c r="Y11" s="44">
        <f t="shared" si="3"/>
        <v>75285.100000000006</v>
      </c>
      <c r="Z11" s="44">
        <f t="shared" si="4"/>
        <v>112927.65</v>
      </c>
      <c r="AA11" s="44">
        <f t="shared" si="5"/>
        <v>150570.20000000001</v>
      </c>
      <c r="AB11" s="44">
        <f t="shared" si="6"/>
        <v>188212.75</v>
      </c>
    </row>
    <row r="12" spans="1:28">
      <c r="A12" t="s">
        <v>123</v>
      </c>
      <c r="B12" t="s">
        <v>862</v>
      </c>
      <c r="C12" t="s">
        <v>1165</v>
      </c>
      <c r="D12" t="s">
        <v>438</v>
      </c>
      <c r="E12" t="s">
        <v>437</v>
      </c>
      <c r="F12" t="s">
        <v>1136</v>
      </c>
      <c r="G12" t="s">
        <v>408</v>
      </c>
      <c r="H12" t="s">
        <v>9</v>
      </c>
      <c r="I12" s="44">
        <f t="shared" si="0"/>
        <v>203611</v>
      </c>
      <c r="J12" s="44">
        <v>22934</v>
      </c>
      <c r="K12" s="46">
        <f t="shared" si="7"/>
        <v>0.11263635068832234</v>
      </c>
      <c r="L12" s="44">
        <v>0</v>
      </c>
      <c r="M12" s="46">
        <f t="shared" si="8"/>
        <v>0</v>
      </c>
      <c r="N12" s="45">
        <f t="shared" si="1"/>
        <v>226545.11263635068</v>
      </c>
      <c r="O12" s="44">
        <v>27570</v>
      </c>
      <c r="P12" s="46">
        <f t="shared" si="9"/>
        <v>0.13540525806562514</v>
      </c>
      <c r="Q12" s="9"/>
      <c r="R12" s="44">
        <v>254115</v>
      </c>
      <c r="T12" s="50"/>
      <c r="U12" s="50"/>
      <c r="V12" s="50"/>
      <c r="W12" s="44">
        <f t="shared" si="10"/>
        <v>1006966</v>
      </c>
      <c r="X12" s="44">
        <f t="shared" si="2"/>
        <v>50348.3</v>
      </c>
      <c r="Y12" s="44">
        <f t="shared" si="3"/>
        <v>100696.6</v>
      </c>
      <c r="Z12" s="44">
        <f t="shared" si="4"/>
        <v>151044.9</v>
      </c>
      <c r="AA12" s="44">
        <f t="shared" si="5"/>
        <v>201393.2</v>
      </c>
      <c r="AB12" s="44">
        <f t="shared" si="6"/>
        <v>251741.5</v>
      </c>
    </row>
    <row r="13" spans="1:28">
      <c r="A13" t="s">
        <v>126</v>
      </c>
      <c r="B13" t="s">
        <v>865</v>
      </c>
      <c r="C13" t="s">
        <v>1168</v>
      </c>
      <c r="D13" t="s">
        <v>443</v>
      </c>
      <c r="E13" t="s">
        <v>442</v>
      </c>
      <c r="F13" t="s">
        <v>1136</v>
      </c>
      <c r="G13" t="s">
        <v>408</v>
      </c>
      <c r="H13" t="s">
        <v>9</v>
      </c>
      <c r="I13" s="44">
        <f t="shared" si="0"/>
        <v>186148</v>
      </c>
      <c r="J13" s="44">
        <v>22771</v>
      </c>
      <c r="K13" s="46">
        <f t="shared" si="7"/>
        <v>0.12232739540580613</v>
      </c>
      <c r="L13" s="44">
        <v>0</v>
      </c>
      <c r="M13" s="46">
        <f t="shared" si="8"/>
        <v>0</v>
      </c>
      <c r="N13" s="45">
        <f t="shared" si="1"/>
        <v>208919.12232739539</v>
      </c>
      <c r="O13" s="44">
        <v>16616</v>
      </c>
      <c r="P13" s="46">
        <f t="shared" si="9"/>
        <v>8.9262307411307126E-2</v>
      </c>
      <c r="Q13" s="9"/>
      <c r="R13" s="44">
        <v>225535</v>
      </c>
      <c r="T13" s="50"/>
      <c r="U13" s="50"/>
      <c r="V13" s="50"/>
      <c r="W13" s="44">
        <f t="shared" si="10"/>
        <v>1232501</v>
      </c>
      <c r="X13" s="44">
        <f t="shared" si="2"/>
        <v>61625.05</v>
      </c>
      <c r="Y13" s="44">
        <f t="shared" si="3"/>
        <v>123250.1</v>
      </c>
      <c r="Z13" s="44">
        <f t="shared" si="4"/>
        <v>184875.15</v>
      </c>
      <c r="AA13" s="44">
        <f t="shared" si="5"/>
        <v>246500.2</v>
      </c>
      <c r="AB13" s="44">
        <f t="shared" si="6"/>
        <v>308125.25</v>
      </c>
    </row>
    <row r="14" spans="1:28">
      <c r="A14" t="s">
        <v>130</v>
      </c>
      <c r="B14" t="s">
        <v>869</v>
      </c>
      <c r="C14" t="s">
        <v>1171</v>
      </c>
      <c r="D14" t="s">
        <v>448</v>
      </c>
      <c r="E14" t="s">
        <v>447</v>
      </c>
      <c r="F14" t="s">
        <v>1139</v>
      </c>
      <c r="G14" t="s">
        <v>408</v>
      </c>
      <c r="H14" t="s">
        <v>16</v>
      </c>
      <c r="I14" s="44">
        <f t="shared" si="0"/>
        <v>165277</v>
      </c>
      <c r="J14" s="44">
        <v>19740</v>
      </c>
      <c r="K14" s="46">
        <f t="shared" si="7"/>
        <v>0.11943585616873491</v>
      </c>
      <c r="L14" s="44">
        <v>3532</v>
      </c>
      <c r="M14" s="46">
        <f t="shared" si="8"/>
        <v>2.1370184599188029E-2</v>
      </c>
      <c r="N14" s="45">
        <f t="shared" si="1"/>
        <v>188549.11943585618</v>
      </c>
      <c r="O14" s="44">
        <v>22840</v>
      </c>
      <c r="P14" s="46">
        <f t="shared" si="9"/>
        <v>0.13819224695511173</v>
      </c>
      <c r="Q14" s="9"/>
      <c r="R14" s="44">
        <v>211389</v>
      </c>
      <c r="T14" s="50"/>
      <c r="U14" s="50"/>
      <c r="V14" s="50"/>
      <c r="W14" s="44">
        <f t="shared" si="10"/>
        <v>1443890</v>
      </c>
      <c r="X14" s="44">
        <f t="shared" si="2"/>
        <v>72194.5</v>
      </c>
      <c r="Y14" s="44">
        <f t="shared" si="3"/>
        <v>144389</v>
      </c>
      <c r="Z14" s="44">
        <f t="shared" si="4"/>
        <v>216583.5</v>
      </c>
      <c r="AA14" s="44">
        <f t="shared" si="5"/>
        <v>288778</v>
      </c>
      <c r="AB14" s="44">
        <f t="shared" si="6"/>
        <v>360972.5</v>
      </c>
    </row>
    <row r="15" spans="1:28">
      <c r="A15" t="s">
        <v>131</v>
      </c>
      <c r="B15" t="s">
        <v>870</v>
      </c>
      <c r="C15" t="s">
        <v>1172</v>
      </c>
      <c r="D15" t="s">
        <v>450</v>
      </c>
      <c r="E15" t="s">
        <v>449</v>
      </c>
      <c r="F15" t="s">
        <v>1134</v>
      </c>
      <c r="G15" t="s">
        <v>408</v>
      </c>
      <c r="H15" t="s">
        <v>16</v>
      </c>
      <c r="I15" s="44">
        <f t="shared" si="0"/>
        <v>164558</v>
      </c>
      <c r="J15" s="44">
        <v>18541</v>
      </c>
      <c r="K15" s="46">
        <f t="shared" si="7"/>
        <v>0.11267152007195032</v>
      </c>
      <c r="L15" s="44">
        <v>9652</v>
      </c>
      <c r="M15" s="46">
        <f t="shared" si="8"/>
        <v>5.8654091566499353E-2</v>
      </c>
      <c r="N15" s="45">
        <f t="shared" si="1"/>
        <v>192751.11267152007</v>
      </c>
      <c r="O15" s="44">
        <v>17464</v>
      </c>
      <c r="P15" s="46">
        <f t="shared" si="9"/>
        <v>0.10612671520071951</v>
      </c>
      <c r="Q15" s="9"/>
      <c r="R15" s="44">
        <v>210215</v>
      </c>
      <c r="T15" s="50"/>
      <c r="U15" s="50"/>
      <c r="V15" s="50"/>
      <c r="W15" s="44">
        <f t="shared" si="10"/>
        <v>1654105</v>
      </c>
      <c r="X15" s="44">
        <f t="shared" si="2"/>
        <v>82705.25</v>
      </c>
      <c r="Y15" s="44">
        <f t="shared" si="3"/>
        <v>165410.5</v>
      </c>
      <c r="Z15" s="44">
        <f t="shared" si="4"/>
        <v>248115.75</v>
      </c>
      <c r="AA15" s="44">
        <f t="shared" si="5"/>
        <v>330821</v>
      </c>
      <c r="AB15" s="44">
        <f t="shared" si="6"/>
        <v>413526.25</v>
      </c>
    </row>
    <row r="16" spans="1:28">
      <c r="A16" t="s">
        <v>133</v>
      </c>
      <c r="B16" t="s">
        <v>872</v>
      </c>
      <c r="C16" t="s">
        <v>1174</v>
      </c>
      <c r="D16" t="s">
        <v>454</v>
      </c>
      <c r="E16" t="s">
        <v>453</v>
      </c>
      <c r="F16" t="s">
        <v>1141</v>
      </c>
      <c r="G16" t="s">
        <v>408</v>
      </c>
      <c r="H16" t="s">
        <v>16</v>
      </c>
      <c r="I16" s="44">
        <f t="shared" si="0"/>
        <v>162424</v>
      </c>
      <c r="J16" s="44">
        <v>19335</v>
      </c>
      <c r="K16" s="46">
        <f t="shared" si="7"/>
        <v>0.11904028961237255</v>
      </c>
      <c r="L16" s="44">
        <v>2775</v>
      </c>
      <c r="M16" s="46">
        <f t="shared" si="8"/>
        <v>1.7084913559572475E-2</v>
      </c>
      <c r="N16" s="45">
        <f t="shared" si="1"/>
        <v>184534.1190402896</v>
      </c>
      <c r="O16" s="44">
        <f>12886+8602</f>
        <v>21488</v>
      </c>
      <c r="P16" s="46">
        <f t="shared" si="9"/>
        <v>0.13229571984435798</v>
      </c>
      <c r="Q16" s="9"/>
      <c r="R16" s="44">
        <v>206022</v>
      </c>
      <c r="T16" s="50"/>
      <c r="U16" s="50"/>
      <c r="V16" s="50"/>
      <c r="W16" s="44">
        <f t="shared" si="10"/>
        <v>1860127</v>
      </c>
      <c r="X16" s="44">
        <f t="shared" si="2"/>
        <v>93006.35</v>
      </c>
      <c r="Y16" s="44">
        <f t="shared" si="3"/>
        <v>186012.7</v>
      </c>
      <c r="Z16" s="44">
        <f t="shared" si="4"/>
        <v>279019.05</v>
      </c>
      <c r="AA16" s="44">
        <f t="shared" si="5"/>
        <v>372025.4</v>
      </c>
      <c r="AB16" s="44">
        <f t="shared" si="6"/>
        <v>465031.75</v>
      </c>
    </row>
    <row r="17" spans="1:28">
      <c r="A17" t="s">
        <v>135</v>
      </c>
      <c r="B17" t="s">
        <v>874</v>
      </c>
      <c r="C17" t="s">
        <v>1176</v>
      </c>
      <c r="D17" t="s">
        <v>457</v>
      </c>
      <c r="E17" t="s">
        <v>456</v>
      </c>
      <c r="F17" t="s">
        <v>1143</v>
      </c>
      <c r="G17" t="s">
        <v>408</v>
      </c>
      <c r="H17" t="s">
        <v>16</v>
      </c>
      <c r="I17" s="44">
        <f t="shared" si="0"/>
        <v>164653.14000000001</v>
      </c>
      <c r="J17" s="44">
        <v>20413</v>
      </c>
      <c r="K17" s="46">
        <f t="shared" si="7"/>
        <v>0.12397577112710999</v>
      </c>
      <c r="L17" s="44">
        <v>4856</v>
      </c>
      <c r="M17" s="46">
        <f t="shared" si="8"/>
        <v>2.9492301209682364E-2</v>
      </c>
      <c r="N17" s="45">
        <f t="shared" si="1"/>
        <v>189922.26397577114</v>
      </c>
      <c r="O17" s="44">
        <v>14569</v>
      </c>
      <c r="P17" s="46">
        <f t="shared" si="9"/>
        <v>8.8482977002442828E-2</v>
      </c>
      <c r="Q17" s="9"/>
      <c r="R17" s="44">
        <v>204491.14</v>
      </c>
      <c r="T17" s="50">
        <f>COUNT(R10:R17)</f>
        <v>8</v>
      </c>
      <c r="U17" s="51">
        <f>T17/A78</f>
        <v>0.125</v>
      </c>
      <c r="V17" s="57" t="s">
        <v>393</v>
      </c>
      <c r="W17" s="44">
        <f t="shared" si="10"/>
        <v>2064618.1400000001</v>
      </c>
      <c r="X17" s="44">
        <f t="shared" si="2"/>
        <v>103230.90700000001</v>
      </c>
      <c r="Y17" s="44">
        <f t="shared" si="3"/>
        <v>206461.81400000001</v>
      </c>
      <c r="Z17" s="44">
        <f t="shared" si="4"/>
        <v>309692.72100000002</v>
      </c>
      <c r="AA17" s="44">
        <f t="shared" si="5"/>
        <v>412923.62800000003</v>
      </c>
      <c r="AB17" s="44">
        <f t="shared" si="6"/>
        <v>516154.53500000003</v>
      </c>
    </row>
    <row r="18" spans="1:28">
      <c r="A18" t="s">
        <v>140</v>
      </c>
      <c r="B18" t="s">
        <v>879</v>
      </c>
      <c r="C18" t="s">
        <v>1181</v>
      </c>
      <c r="D18" t="s">
        <v>465</v>
      </c>
      <c r="E18" t="s">
        <v>464</v>
      </c>
      <c r="F18" t="s">
        <v>1143</v>
      </c>
      <c r="G18" t="s">
        <v>407</v>
      </c>
      <c r="H18" t="s">
        <v>18</v>
      </c>
      <c r="I18" s="44">
        <f t="shared" si="0"/>
        <v>81649</v>
      </c>
      <c r="J18" s="44">
        <v>39860</v>
      </c>
      <c r="K18" s="46">
        <f t="shared" si="7"/>
        <v>0.48818724050508888</v>
      </c>
      <c r="L18" s="44">
        <v>50083</v>
      </c>
      <c r="M18" s="46">
        <f t="shared" si="8"/>
        <v>0.61339391786794695</v>
      </c>
      <c r="N18" s="45">
        <f t="shared" si="1"/>
        <v>171592.48818724049</v>
      </c>
      <c r="O18" s="44">
        <v>17281</v>
      </c>
      <c r="P18" s="46">
        <f t="shared" si="9"/>
        <v>0.21164986711411041</v>
      </c>
      <c r="Q18" s="9"/>
      <c r="R18" s="44">
        <v>188873</v>
      </c>
      <c r="T18" s="50"/>
      <c r="U18" s="50"/>
      <c r="V18" s="50"/>
      <c r="W18" s="44">
        <f t="shared" si="10"/>
        <v>2253491.14</v>
      </c>
      <c r="X18" s="44">
        <f t="shared" si="2"/>
        <v>112674.55700000002</v>
      </c>
      <c r="Y18" s="44">
        <f t="shared" si="3"/>
        <v>225349.11400000003</v>
      </c>
      <c r="Z18" s="44">
        <f t="shared" si="4"/>
        <v>338023.67100000003</v>
      </c>
      <c r="AA18" s="44">
        <f t="shared" si="5"/>
        <v>450698.22800000006</v>
      </c>
      <c r="AB18" s="44">
        <f t="shared" si="6"/>
        <v>563372.78500000003</v>
      </c>
    </row>
    <row r="19" spans="1:28">
      <c r="A19" t="s">
        <v>143</v>
      </c>
      <c r="B19" t="s">
        <v>882</v>
      </c>
      <c r="C19" t="s">
        <v>1184</v>
      </c>
      <c r="D19" t="s">
        <v>471</v>
      </c>
      <c r="E19" t="s">
        <v>470</v>
      </c>
      <c r="F19" t="s">
        <v>1145</v>
      </c>
      <c r="G19" t="s">
        <v>407</v>
      </c>
      <c r="H19" t="s">
        <v>18</v>
      </c>
      <c r="I19" s="44">
        <f t="shared" si="0"/>
        <v>99799</v>
      </c>
      <c r="J19" s="44">
        <v>41759</v>
      </c>
      <c r="K19" s="46">
        <f t="shared" si="7"/>
        <v>0.41843104640327056</v>
      </c>
      <c r="L19" s="44">
        <v>22269</v>
      </c>
      <c r="M19" s="46">
        <f t="shared" si="8"/>
        <v>0.22313850840188779</v>
      </c>
      <c r="N19" s="45">
        <f t="shared" si="1"/>
        <v>163827.41843104639</v>
      </c>
      <c r="O19" s="44">
        <v>18387</v>
      </c>
      <c r="P19" s="46">
        <f t="shared" si="9"/>
        <v>0.18424032304932916</v>
      </c>
      <c r="Q19" s="9"/>
      <c r="R19" s="44">
        <v>182214</v>
      </c>
      <c r="T19" s="50"/>
      <c r="U19" s="50"/>
      <c r="V19" s="50"/>
      <c r="W19" s="44">
        <f t="shared" si="10"/>
        <v>2435705.14</v>
      </c>
      <c r="X19" s="44">
        <f t="shared" si="2"/>
        <v>121785.25700000001</v>
      </c>
      <c r="Y19" s="44">
        <f t="shared" si="3"/>
        <v>243570.51400000002</v>
      </c>
      <c r="Z19" s="44">
        <f t="shared" si="4"/>
        <v>365355.77100000001</v>
      </c>
      <c r="AA19" s="44">
        <f t="shared" si="5"/>
        <v>487141.02800000005</v>
      </c>
      <c r="AB19" s="44">
        <f t="shared" si="6"/>
        <v>608926.28500000003</v>
      </c>
    </row>
    <row r="20" spans="1:28">
      <c r="A20" t="s">
        <v>147</v>
      </c>
      <c r="B20" t="s">
        <v>886</v>
      </c>
      <c r="C20" t="s">
        <v>1188</v>
      </c>
      <c r="D20" t="s">
        <v>477</v>
      </c>
      <c r="E20" t="s">
        <v>476</v>
      </c>
      <c r="F20" t="s">
        <v>1145</v>
      </c>
      <c r="G20" t="s">
        <v>407</v>
      </c>
      <c r="H20" t="s">
        <v>21</v>
      </c>
      <c r="I20" s="44">
        <f t="shared" si="0"/>
        <v>93337</v>
      </c>
      <c r="J20" s="44">
        <v>41432</v>
      </c>
      <c r="K20" s="46">
        <f t="shared" si="7"/>
        <v>0.4438968469095857</v>
      </c>
      <c r="L20" s="44">
        <v>29520</v>
      </c>
      <c r="M20" s="46">
        <f t="shared" si="8"/>
        <v>0.31627328926363607</v>
      </c>
      <c r="N20" s="45">
        <f t="shared" si="1"/>
        <v>164289.4438968469</v>
      </c>
      <c r="O20" s="44">
        <v>12282</v>
      </c>
      <c r="P20" s="46">
        <f t="shared" si="9"/>
        <v>0.13158768762655754</v>
      </c>
      <c r="Q20" s="9"/>
      <c r="R20" s="44">
        <v>176571</v>
      </c>
      <c r="T20" s="50"/>
      <c r="U20" s="50"/>
      <c r="V20" s="50"/>
      <c r="W20" s="44">
        <f t="shared" si="10"/>
        <v>2612276.14</v>
      </c>
      <c r="X20" s="44">
        <f t="shared" si="2"/>
        <v>130613.80700000002</v>
      </c>
      <c r="Y20" s="44">
        <f t="shared" si="3"/>
        <v>261227.61400000003</v>
      </c>
      <c r="Z20" s="44">
        <f t="shared" si="4"/>
        <v>391841.42100000003</v>
      </c>
      <c r="AA20" s="44">
        <f t="shared" si="5"/>
        <v>522455.22800000006</v>
      </c>
      <c r="AB20" s="44">
        <f t="shared" si="6"/>
        <v>653069.03500000003</v>
      </c>
    </row>
    <row r="21" spans="1:28">
      <c r="A21" t="s">
        <v>149</v>
      </c>
      <c r="B21" t="s">
        <v>888</v>
      </c>
      <c r="C21" t="s">
        <v>1190</v>
      </c>
      <c r="D21" t="s">
        <v>479</v>
      </c>
      <c r="E21" t="s">
        <v>438</v>
      </c>
      <c r="F21" t="s">
        <v>1134</v>
      </c>
      <c r="G21" t="s">
        <v>407</v>
      </c>
      <c r="H21" t="s">
        <v>18</v>
      </c>
      <c r="I21" s="44">
        <f t="shared" si="0"/>
        <v>75186</v>
      </c>
      <c r="J21" s="44">
        <v>34696</v>
      </c>
      <c r="K21" s="46">
        <f t="shared" si="7"/>
        <v>0.46146889048493073</v>
      </c>
      <c r="L21" s="44">
        <v>45820</v>
      </c>
      <c r="M21" s="46">
        <f t="shared" si="8"/>
        <v>0.60942196685553163</v>
      </c>
      <c r="N21" s="45">
        <f t="shared" si="1"/>
        <v>155702.46146889048</v>
      </c>
      <c r="O21" s="44">
        <v>15951</v>
      </c>
      <c r="P21" s="46">
        <f t="shared" si="9"/>
        <v>0.21215385843109089</v>
      </c>
      <c r="Q21" s="9"/>
      <c r="R21" s="44">
        <v>171653</v>
      </c>
      <c r="T21" s="50"/>
      <c r="U21" s="50"/>
      <c r="V21" s="50"/>
      <c r="W21" s="44">
        <f t="shared" si="10"/>
        <v>2783929.14</v>
      </c>
      <c r="X21" s="44">
        <f t="shared" si="2"/>
        <v>139196.45700000002</v>
      </c>
      <c r="Y21" s="44">
        <f t="shared" si="3"/>
        <v>278392.91400000005</v>
      </c>
      <c r="Z21" s="44">
        <f t="shared" si="4"/>
        <v>417589.37099999998</v>
      </c>
      <c r="AA21" s="44">
        <f t="shared" si="5"/>
        <v>556785.8280000001</v>
      </c>
      <c r="AB21" s="44">
        <f t="shared" si="6"/>
        <v>695982.28500000003</v>
      </c>
    </row>
    <row r="22" spans="1:28">
      <c r="A22" t="s">
        <v>150</v>
      </c>
      <c r="B22" t="s">
        <v>889</v>
      </c>
      <c r="C22" t="s">
        <v>1191</v>
      </c>
      <c r="D22" t="s">
        <v>481</v>
      </c>
      <c r="E22" t="s">
        <v>480</v>
      </c>
      <c r="F22" t="s">
        <v>1141</v>
      </c>
      <c r="G22" t="s">
        <v>407</v>
      </c>
      <c r="H22" t="s">
        <v>21</v>
      </c>
      <c r="I22" s="44">
        <f t="shared" si="0"/>
        <v>93209</v>
      </c>
      <c r="J22" s="44">
        <v>41185</v>
      </c>
      <c r="K22" s="46">
        <f t="shared" si="7"/>
        <v>0.44185647308736281</v>
      </c>
      <c r="L22" s="44">
        <v>3954</v>
      </c>
      <c r="M22" s="46">
        <f t="shared" si="8"/>
        <v>4.2420796275037816E-2</v>
      </c>
      <c r="N22" s="45">
        <f t="shared" si="1"/>
        <v>138348.44185647307</v>
      </c>
      <c r="O22" s="44">
        <f>25112+7670</f>
        <v>32782</v>
      </c>
      <c r="P22" s="46">
        <f t="shared" si="9"/>
        <v>0.35170423456962313</v>
      </c>
      <c r="Q22" s="9"/>
      <c r="R22" s="44">
        <v>171130</v>
      </c>
      <c r="T22" s="50"/>
      <c r="U22" s="50"/>
      <c r="V22" s="50"/>
      <c r="W22" s="44">
        <f t="shared" si="10"/>
        <v>2955059.14</v>
      </c>
      <c r="X22" s="44">
        <f t="shared" si="2"/>
        <v>147752.95700000002</v>
      </c>
      <c r="Y22" s="44">
        <f t="shared" si="3"/>
        <v>295505.91400000005</v>
      </c>
      <c r="Z22" s="44">
        <f t="shared" si="4"/>
        <v>443258.87099999998</v>
      </c>
      <c r="AA22" s="44">
        <f t="shared" si="5"/>
        <v>591011.8280000001</v>
      </c>
      <c r="AB22" s="44">
        <f t="shared" si="6"/>
        <v>738764.78500000003</v>
      </c>
    </row>
    <row r="23" spans="1:28">
      <c r="A23" t="s">
        <v>153</v>
      </c>
      <c r="B23" t="s">
        <v>892</v>
      </c>
      <c r="C23" t="s">
        <v>1194</v>
      </c>
      <c r="D23" t="s">
        <v>485</v>
      </c>
      <c r="E23" t="s">
        <v>484</v>
      </c>
      <c r="F23" t="s">
        <v>1144</v>
      </c>
      <c r="G23" t="s">
        <v>407</v>
      </c>
      <c r="H23" t="s">
        <v>21</v>
      </c>
      <c r="I23" s="44">
        <f t="shared" si="0"/>
        <v>96510</v>
      </c>
      <c r="J23" s="44">
        <v>33619</v>
      </c>
      <c r="K23" s="46">
        <f t="shared" si="7"/>
        <v>0.34834732152108588</v>
      </c>
      <c r="L23" s="44">
        <v>17206</v>
      </c>
      <c r="M23" s="46">
        <f t="shared" si="8"/>
        <v>0.17828204331157393</v>
      </c>
      <c r="N23" s="45">
        <f t="shared" si="1"/>
        <v>147335.3483473215</v>
      </c>
      <c r="O23" s="44">
        <v>17827</v>
      </c>
      <c r="P23" s="46">
        <f t="shared" si="9"/>
        <v>0.18471660967775361</v>
      </c>
      <c r="Q23" s="9"/>
      <c r="R23" s="44">
        <v>165162</v>
      </c>
      <c r="T23" s="50"/>
      <c r="U23" s="50"/>
      <c r="V23" s="50"/>
      <c r="W23" s="44">
        <f t="shared" si="10"/>
        <v>3120221.14</v>
      </c>
      <c r="X23" s="44">
        <f t="shared" si="2"/>
        <v>156011.057</v>
      </c>
      <c r="Y23" s="44">
        <f t="shared" si="3"/>
        <v>312022.114</v>
      </c>
      <c r="Z23" s="44">
        <f t="shared" si="4"/>
        <v>468033.17100000003</v>
      </c>
      <c r="AA23" s="44">
        <f t="shared" si="5"/>
        <v>624044.228</v>
      </c>
      <c r="AB23" s="44">
        <f t="shared" si="6"/>
        <v>780055.28500000003</v>
      </c>
    </row>
    <row r="24" spans="1:28">
      <c r="A24" t="s">
        <v>1586</v>
      </c>
      <c r="B24" t="s">
        <v>896</v>
      </c>
      <c r="C24" t="s">
        <v>1198</v>
      </c>
      <c r="D24" t="s">
        <v>853</v>
      </c>
      <c r="E24" t="s">
        <v>426</v>
      </c>
      <c r="F24" t="s">
        <v>1132</v>
      </c>
      <c r="G24" t="s">
        <v>407</v>
      </c>
      <c r="H24" t="s">
        <v>21</v>
      </c>
      <c r="I24" s="44">
        <f t="shared" si="0"/>
        <v>80451</v>
      </c>
      <c r="J24" s="44">
        <v>40017</v>
      </c>
      <c r="K24" s="46">
        <f t="shared" si="7"/>
        <v>0.49740836036842301</v>
      </c>
      <c r="L24" s="44">
        <v>24880</v>
      </c>
      <c r="M24" s="46">
        <f t="shared" si="8"/>
        <v>0.309256566108563</v>
      </c>
      <c r="N24" s="45">
        <f t="shared" si="1"/>
        <v>145348.49740836036</v>
      </c>
      <c r="O24" s="44">
        <v>15357</v>
      </c>
      <c r="P24" s="46">
        <f t="shared" si="9"/>
        <v>0.1908863780437782</v>
      </c>
      <c r="Q24" s="9"/>
      <c r="R24" s="44">
        <v>160705</v>
      </c>
      <c r="T24" s="50"/>
      <c r="U24" s="50"/>
      <c r="V24" s="50"/>
      <c r="W24" s="44">
        <f t="shared" si="10"/>
        <v>3280926.14</v>
      </c>
      <c r="X24" s="44">
        <f t="shared" si="2"/>
        <v>164046.30700000003</v>
      </c>
      <c r="Y24" s="44">
        <f t="shared" si="3"/>
        <v>328092.61400000006</v>
      </c>
      <c r="Z24" s="44">
        <f t="shared" si="4"/>
        <v>492138.92099999997</v>
      </c>
      <c r="AA24" s="44">
        <f t="shared" si="5"/>
        <v>656185.22800000012</v>
      </c>
      <c r="AB24" s="44">
        <f t="shared" si="6"/>
        <v>820231.53500000003</v>
      </c>
    </row>
    <row r="25" spans="1:28">
      <c r="A25" t="s">
        <v>159</v>
      </c>
      <c r="B25" t="s">
        <v>899</v>
      </c>
      <c r="C25" t="s">
        <v>1201</v>
      </c>
      <c r="D25" t="s">
        <v>495</v>
      </c>
      <c r="E25" t="s">
        <v>494</v>
      </c>
      <c r="F25" t="s">
        <v>1132</v>
      </c>
      <c r="G25" t="s">
        <v>407</v>
      </c>
      <c r="H25" t="s">
        <v>21</v>
      </c>
      <c r="I25" s="44">
        <f t="shared" si="0"/>
        <v>93436</v>
      </c>
      <c r="J25" s="44">
        <v>51171</v>
      </c>
      <c r="K25" s="46">
        <f t="shared" si="7"/>
        <v>0.54765829016653111</v>
      </c>
      <c r="L25" s="44">
        <v>2776</v>
      </c>
      <c r="M25" s="46">
        <f t="shared" si="8"/>
        <v>2.9710175949312898E-2</v>
      </c>
      <c r="N25" s="45">
        <f t="shared" si="1"/>
        <v>147383.54765829016</v>
      </c>
      <c r="O25" s="44">
        <v>13207</v>
      </c>
      <c r="P25" s="46">
        <f t="shared" si="9"/>
        <v>0.14134808853118713</v>
      </c>
      <c r="Q25" s="9"/>
      <c r="R25" s="44">
        <v>160590</v>
      </c>
      <c r="T25" s="50"/>
      <c r="U25" s="50"/>
      <c r="V25" s="50"/>
      <c r="W25" s="44">
        <f t="shared" si="10"/>
        <v>3441516.14</v>
      </c>
      <c r="X25" s="44">
        <f t="shared" si="2"/>
        <v>172075.80700000003</v>
      </c>
      <c r="Y25" s="44">
        <f t="shared" si="3"/>
        <v>344151.61400000006</v>
      </c>
      <c r="Z25" s="44">
        <f t="shared" si="4"/>
        <v>516227.42099999997</v>
      </c>
      <c r="AA25" s="44">
        <f t="shared" si="5"/>
        <v>688303.22800000012</v>
      </c>
      <c r="AB25" s="44">
        <f t="shared" si="6"/>
        <v>860379.03500000003</v>
      </c>
    </row>
    <row r="26" spans="1:28">
      <c r="A26" t="s">
        <v>162</v>
      </c>
      <c r="B26" t="s">
        <v>902</v>
      </c>
      <c r="C26" t="s">
        <v>1204</v>
      </c>
      <c r="D26" t="s">
        <v>499</v>
      </c>
      <c r="E26" t="s">
        <v>498</v>
      </c>
      <c r="F26" t="s">
        <v>1137</v>
      </c>
      <c r="G26" t="s">
        <v>408</v>
      </c>
      <c r="H26" t="s">
        <v>16</v>
      </c>
      <c r="I26" s="44">
        <f t="shared" si="0"/>
        <v>112139</v>
      </c>
      <c r="J26" s="44">
        <v>30743</v>
      </c>
      <c r="K26" s="46">
        <f t="shared" si="7"/>
        <v>0.27415083066551332</v>
      </c>
      <c r="L26" s="44">
        <v>2991</v>
      </c>
      <c r="M26" s="46">
        <f t="shared" si="8"/>
        <v>2.6672254969279198E-2</v>
      </c>
      <c r="N26" s="45">
        <f t="shared" si="1"/>
        <v>145873.27415083066</v>
      </c>
      <c r="O26" s="44">
        <v>13310</v>
      </c>
      <c r="P26" s="46">
        <f t="shared" si="9"/>
        <v>0.11869198048850088</v>
      </c>
      <c r="Q26" s="9"/>
      <c r="R26" s="44">
        <v>159183</v>
      </c>
      <c r="T26" s="50"/>
      <c r="U26" s="50"/>
      <c r="V26" s="50"/>
      <c r="W26" s="44">
        <f t="shared" si="10"/>
        <v>3600699.14</v>
      </c>
      <c r="X26" s="44">
        <f t="shared" si="2"/>
        <v>180034.95700000002</v>
      </c>
      <c r="Y26" s="44">
        <f t="shared" si="3"/>
        <v>360069.91400000005</v>
      </c>
      <c r="Z26" s="44">
        <f t="shared" si="4"/>
        <v>540104.87100000004</v>
      </c>
      <c r="AA26" s="44">
        <f t="shared" si="5"/>
        <v>720139.8280000001</v>
      </c>
      <c r="AB26" s="44">
        <f t="shared" si="6"/>
        <v>900174.78500000003</v>
      </c>
    </row>
    <row r="27" spans="1:28">
      <c r="A27" t="s">
        <v>166</v>
      </c>
      <c r="B27" t="s">
        <v>906</v>
      </c>
      <c r="C27" t="s">
        <v>1208</v>
      </c>
      <c r="D27" t="s">
        <v>479</v>
      </c>
      <c r="E27" t="s">
        <v>505</v>
      </c>
      <c r="F27" t="s">
        <v>1141</v>
      </c>
      <c r="G27" t="s">
        <v>407</v>
      </c>
      <c r="H27" t="s">
        <v>21</v>
      </c>
      <c r="I27" s="44">
        <f t="shared" si="0"/>
        <v>93385</v>
      </c>
      <c r="J27" s="44">
        <v>30264</v>
      </c>
      <c r="K27" s="46">
        <f t="shared" si="7"/>
        <v>0.32407774267816031</v>
      </c>
      <c r="L27" s="44">
        <v>21695</v>
      </c>
      <c r="M27" s="46">
        <f t="shared" si="8"/>
        <v>0.23231782406168014</v>
      </c>
      <c r="N27" s="45">
        <f t="shared" si="1"/>
        <v>145344.3240777427</v>
      </c>
      <c r="O27" s="44">
        <v>11266</v>
      </c>
      <c r="P27" s="46">
        <f t="shared" si="9"/>
        <v>0.12064035980082455</v>
      </c>
      <c r="Q27" s="9"/>
      <c r="R27" s="44">
        <v>156610</v>
      </c>
      <c r="T27" s="50"/>
      <c r="U27" s="50"/>
      <c r="V27" s="50"/>
      <c r="W27" s="44">
        <f t="shared" si="10"/>
        <v>3757309.14</v>
      </c>
      <c r="X27" s="44">
        <f t="shared" si="2"/>
        <v>187865.45700000002</v>
      </c>
      <c r="Y27" s="44">
        <f t="shared" si="3"/>
        <v>375730.91400000005</v>
      </c>
      <c r="Z27" s="44">
        <f t="shared" si="4"/>
        <v>563596.37100000004</v>
      </c>
      <c r="AA27" s="44">
        <f t="shared" si="5"/>
        <v>751461.8280000001</v>
      </c>
      <c r="AB27" s="44">
        <f t="shared" si="6"/>
        <v>939327.28500000003</v>
      </c>
    </row>
    <row r="28" spans="1:28">
      <c r="A28" t="s">
        <v>167</v>
      </c>
      <c r="B28" t="s">
        <v>907</v>
      </c>
      <c r="C28" t="s">
        <v>1209</v>
      </c>
      <c r="D28" t="s">
        <v>507</v>
      </c>
      <c r="E28" t="s">
        <v>506</v>
      </c>
      <c r="F28" t="s">
        <v>1140</v>
      </c>
      <c r="G28" t="s">
        <v>407</v>
      </c>
      <c r="H28" t="s">
        <v>21</v>
      </c>
      <c r="I28" s="44">
        <f t="shared" si="0"/>
        <v>85644</v>
      </c>
      <c r="J28" s="44">
        <v>46138</v>
      </c>
      <c r="K28" s="46">
        <f t="shared" si="7"/>
        <v>0.53871841576759605</v>
      </c>
      <c r="L28" s="44">
        <v>13537</v>
      </c>
      <c r="M28" s="46">
        <f t="shared" si="8"/>
        <v>0.15806127691373592</v>
      </c>
      <c r="N28" s="45">
        <f t="shared" si="1"/>
        <v>145319.53871841577</v>
      </c>
      <c r="O28" s="44">
        <v>10945</v>
      </c>
      <c r="P28" s="46">
        <f t="shared" si="9"/>
        <v>0.12779645976367288</v>
      </c>
      <c r="Q28" s="9"/>
      <c r="R28" s="44">
        <v>156264</v>
      </c>
      <c r="T28" s="50"/>
      <c r="U28" s="50"/>
      <c r="V28" s="50"/>
      <c r="W28" s="44">
        <f t="shared" si="10"/>
        <v>3913573.14</v>
      </c>
      <c r="X28" s="44">
        <f t="shared" si="2"/>
        <v>195678.65700000001</v>
      </c>
      <c r="Y28" s="44">
        <f t="shared" si="3"/>
        <v>391357.31400000001</v>
      </c>
      <c r="Z28" s="44">
        <f t="shared" si="4"/>
        <v>587035.97100000002</v>
      </c>
      <c r="AA28" s="44">
        <f t="shared" si="5"/>
        <v>782714.62800000003</v>
      </c>
      <c r="AB28" s="44">
        <f t="shared" si="6"/>
        <v>978393.28500000003</v>
      </c>
    </row>
    <row r="29" spans="1:28">
      <c r="A29" t="s">
        <v>170</v>
      </c>
      <c r="B29" t="s">
        <v>910</v>
      </c>
      <c r="C29" t="s">
        <v>1212</v>
      </c>
      <c r="D29" t="s">
        <v>512</v>
      </c>
      <c r="E29" t="s">
        <v>511</v>
      </c>
      <c r="F29" t="s">
        <v>1143</v>
      </c>
      <c r="G29" t="s">
        <v>408</v>
      </c>
      <c r="H29" t="s">
        <v>16</v>
      </c>
      <c r="I29" s="44">
        <f t="shared" si="0"/>
        <v>101363</v>
      </c>
      <c r="J29" s="44">
        <v>33393</v>
      </c>
      <c r="K29" s="46">
        <f t="shared" si="7"/>
        <v>0.32943973639296392</v>
      </c>
      <c r="L29" s="44">
        <v>6990</v>
      </c>
      <c r="M29" s="46">
        <f t="shared" si="8"/>
        <v>6.8960074188806564E-2</v>
      </c>
      <c r="N29" s="45">
        <f t="shared" si="1"/>
        <v>141746.32943973638</v>
      </c>
      <c r="O29" s="44">
        <v>11894</v>
      </c>
      <c r="P29" s="46">
        <f t="shared" si="9"/>
        <v>0.11734064698164025</v>
      </c>
      <c r="Q29" s="9"/>
      <c r="R29" s="44">
        <v>153640</v>
      </c>
      <c r="T29" s="50"/>
      <c r="U29" s="50"/>
      <c r="V29" s="50"/>
      <c r="W29" s="44">
        <f t="shared" si="10"/>
        <v>4067213.14</v>
      </c>
      <c r="X29" s="44">
        <f t="shared" si="2"/>
        <v>203360.65700000001</v>
      </c>
      <c r="Y29" s="44">
        <f t="shared" si="3"/>
        <v>406721.31400000001</v>
      </c>
      <c r="Z29" s="44">
        <f t="shared" si="4"/>
        <v>610081.97100000002</v>
      </c>
      <c r="AA29" s="44">
        <f t="shared" si="5"/>
        <v>813442.62800000003</v>
      </c>
      <c r="AB29" s="44">
        <f t="shared" si="6"/>
        <v>1016803.285</v>
      </c>
    </row>
    <row r="30" spans="1:28">
      <c r="A30" t="s">
        <v>173</v>
      </c>
      <c r="B30" t="s">
        <v>913</v>
      </c>
      <c r="C30" t="s">
        <v>1215</v>
      </c>
      <c r="D30" t="s">
        <v>516</v>
      </c>
      <c r="E30" t="s">
        <v>515</v>
      </c>
      <c r="F30" t="s">
        <v>1147</v>
      </c>
      <c r="G30" t="s">
        <v>407</v>
      </c>
      <c r="H30" t="s">
        <v>18</v>
      </c>
      <c r="I30" s="44">
        <f t="shared" si="0"/>
        <v>74226</v>
      </c>
      <c r="J30" s="44">
        <v>32605</v>
      </c>
      <c r="K30" s="46">
        <f t="shared" si="7"/>
        <v>0.43926656427666855</v>
      </c>
      <c r="L30" s="44">
        <v>38074</v>
      </c>
      <c r="M30" s="46">
        <f t="shared" si="8"/>
        <v>0.51294694581413525</v>
      </c>
      <c r="N30" s="45">
        <f t="shared" si="1"/>
        <v>144905.43926656427</v>
      </c>
      <c r="O30" s="44">
        <v>6104</v>
      </c>
      <c r="P30" s="46">
        <f t="shared" si="9"/>
        <v>8.2235335327243822E-2</v>
      </c>
      <c r="Q30" s="9"/>
      <c r="R30" s="44">
        <v>151009</v>
      </c>
      <c r="T30" s="50">
        <f>COUNT(R10:R30)</f>
        <v>21</v>
      </c>
      <c r="U30" s="51">
        <f>T30/A78</f>
        <v>0.328125</v>
      </c>
      <c r="V30" s="52" t="s">
        <v>394</v>
      </c>
      <c r="W30" s="44">
        <f t="shared" si="10"/>
        <v>4218222.1400000006</v>
      </c>
      <c r="X30" s="44">
        <f t="shared" si="2"/>
        <v>210911.10700000005</v>
      </c>
      <c r="Y30" s="44">
        <f t="shared" si="3"/>
        <v>421822.21400000009</v>
      </c>
      <c r="Z30" s="44">
        <f t="shared" si="4"/>
        <v>632733.32100000011</v>
      </c>
      <c r="AA30" s="44">
        <f t="shared" si="5"/>
        <v>843644.42800000019</v>
      </c>
      <c r="AB30" s="44">
        <f t="shared" si="6"/>
        <v>1054555.5350000001</v>
      </c>
    </row>
    <row r="31" spans="1:28">
      <c r="A31" t="s">
        <v>174</v>
      </c>
      <c r="B31" t="s">
        <v>914</v>
      </c>
      <c r="C31" t="s">
        <v>1216</v>
      </c>
      <c r="D31" t="s">
        <v>518</v>
      </c>
      <c r="E31" t="s">
        <v>517</v>
      </c>
      <c r="F31" t="s">
        <v>1145</v>
      </c>
      <c r="G31" t="s">
        <v>407</v>
      </c>
      <c r="H31" t="s">
        <v>18</v>
      </c>
      <c r="I31" s="44">
        <f t="shared" si="0"/>
        <v>76992</v>
      </c>
      <c r="J31" s="44">
        <v>35391</v>
      </c>
      <c r="K31" s="46">
        <f t="shared" si="7"/>
        <v>0.45967113466334164</v>
      </c>
      <c r="L31" s="44">
        <v>28757</v>
      </c>
      <c r="M31" s="46">
        <f t="shared" si="8"/>
        <v>0.37350633832086449</v>
      </c>
      <c r="N31" s="45">
        <f t="shared" si="1"/>
        <v>141140.45967113465</v>
      </c>
      <c r="O31" s="44">
        <v>8321</v>
      </c>
      <c r="P31" s="46">
        <f t="shared" si="9"/>
        <v>0.10807616375727348</v>
      </c>
      <c r="Q31" s="9"/>
      <c r="R31" s="44">
        <v>149461</v>
      </c>
      <c r="T31" s="50"/>
      <c r="U31" s="50"/>
      <c r="V31" s="50"/>
      <c r="W31" s="44">
        <f t="shared" si="10"/>
        <v>4367683.1400000006</v>
      </c>
      <c r="X31" s="44">
        <f t="shared" si="2"/>
        <v>218384.15700000004</v>
      </c>
      <c r="Y31" s="44">
        <f t="shared" si="3"/>
        <v>436768.31400000007</v>
      </c>
      <c r="Z31" s="44">
        <f t="shared" si="4"/>
        <v>655152.47100000002</v>
      </c>
      <c r="AA31" s="44">
        <f t="shared" si="5"/>
        <v>873536.62800000014</v>
      </c>
      <c r="AB31" s="44">
        <f t="shared" si="6"/>
        <v>1091920.7850000001</v>
      </c>
    </row>
    <row r="32" spans="1:28">
      <c r="A32" t="s">
        <v>177</v>
      </c>
      <c r="B32" t="s">
        <v>917</v>
      </c>
      <c r="C32" t="s">
        <v>1219</v>
      </c>
      <c r="D32" t="s">
        <v>523</v>
      </c>
      <c r="E32" t="s">
        <v>522</v>
      </c>
      <c r="F32" t="s">
        <v>1146</v>
      </c>
      <c r="G32" t="s">
        <v>407</v>
      </c>
      <c r="H32" t="s">
        <v>18</v>
      </c>
      <c r="I32" s="44">
        <f t="shared" si="0"/>
        <v>80138</v>
      </c>
      <c r="J32" s="44">
        <v>25909</v>
      </c>
      <c r="K32" s="46">
        <f t="shared" si="7"/>
        <v>0.3233047992213432</v>
      </c>
      <c r="L32" s="44">
        <v>32575</v>
      </c>
      <c r="M32" s="46">
        <f t="shared" si="8"/>
        <v>0.4064863111133295</v>
      </c>
      <c r="N32" s="45">
        <f t="shared" si="1"/>
        <v>138622.32330479921</v>
      </c>
      <c r="O32" s="44">
        <v>8544</v>
      </c>
      <c r="P32" s="46">
        <f t="shared" si="9"/>
        <v>0.10661608724949462</v>
      </c>
      <c r="Q32" s="9"/>
      <c r="R32" s="44">
        <v>147166</v>
      </c>
      <c r="T32" s="50"/>
      <c r="U32" s="50"/>
      <c r="V32" s="50"/>
      <c r="W32" s="44">
        <f t="shared" si="10"/>
        <v>4514849.1400000006</v>
      </c>
      <c r="X32" s="44">
        <f t="shared" si="2"/>
        <v>225742.45700000005</v>
      </c>
      <c r="Y32" s="44">
        <f t="shared" si="3"/>
        <v>451484.91400000011</v>
      </c>
      <c r="Z32" s="44">
        <f t="shared" si="4"/>
        <v>677227.37100000004</v>
      </c>
      <c r="AA32" s="44">
        <f t="shared" si="5"/>
        <v>902969.82800000021</v>
      </c>
      <c r="AB32" s="44">
        <f t="shared" si="6"/>
        <v>1128712.2850000001</v>
      </c>
    </row>
    <row r="33" spans="1:28">
      <c r="A33" t="s">
        <v>180</v>
      </c>
      <c r="B33" t="s">
        <v>920</v>
      </c>
      <c r="C33" t="s">
        <v>1222</v>
      </c>
      <c r="D33" t="s">
        <v>527</v>
      </c>
      <c r="E33" t="s">
        <v>526</v>
      </c>
      <c r="F33" t="s">
        <v>1130</v>
      </c>
      <c r="G33" t="s">
        <v>407</v>
      </c>
      <c r="H33" t="s">
        <v>18</v>
      </c>
      <c r="I33" s="44">
        <f t="shared" si="0"/>
        <v>74705</v>
      </c>
      <c r="J33" s="44">
        <v>28032</v>
      </c>
      <c r="K33" s="46">
        <f t="shared" si="7"/>
        <v>0.37523592798340138</v>
      </c>
      <c r="L33" s="44">
        <v>38069</v>
      </c>
      <c r="M33" s="46">
        <f t="shared" si="8"/>
        <v>0.50959105816210426</v>
      </c>
      <c r="N33" s="45">
        <f t="shared" si="1"/>
        <v>140806.37523592799</v>
      </c>
      <c r="O33" s="44">
        <v>5834</v>
      </c>
      <c r="P33" s="46">
        <f t="shared" si="9"/>
        <v>7.8093835753965599E-2</v>
      </c>
      <c r="Q33" s="9"/>
      <c r="R33" s="44">
        <v>146640</v>
      </c>
      <c r="T33" s="50"/>
      <c r="U33" s="50"/>
      <c r="V33" s="50"/>
      <c r="W33" s="44">
        <f t="shared" si="10"/>
        <v>4661489.1400000006</v>
      </c>
      <c r="X33" s="44">
        <f t="shared" si="2"/>
        <v>233074.45700000005</v>
      </c>
      <c r="Y33" s="44">
        <f t="shared" si="3"/>
        <v>466148.91400000011</v>
      </c>
      <c r="Z33" s="44">
        <f t="shared" si="4"/>
        <v>699223.37100000004</v>
      </c>
      <c r="AA33" s="44">
        <f t="shared" si="5"/>
        <v>932297.82800000021</v>
      </c>
      <c r="AB33" s="44">
        <f t="shared" si="6"/>
        <v>1165372.2850000001</v>
      </c>
    </row>
    <row r="34" spans="1:28">
      <c r="A34" t="s">
        <v>184</v>
      </c>
      <c r="B34" t="s">
        <v>924</v>
      </c>
      <c r="C34" t="s">
        <v>1226</v>
      </c>
      <c r="D34" t="s">
        <v>535</v>
      </c>
      <c r="E34" t="s">
        <v>534</v>
      </c>
      <c r="F34" t="s">
        <v>1137</v>
      </c>
      <c r="G34" t="s">
        <v>407</v>
      </c>
      <c r="H34" t="s">
        <v>18</v>
      </c>
      <c r="I34" s="44">
        <f t="shared" si="0"/>
        <v>74512</v>
      </c>
      <c r="J34" s="44">
        <v>30539</v>
      </c>
      <c r="K34" s="46">
        <f t="shared" si="7"/>
        <v>0.40985344642473698</v>
      </c>
      <c r="L34" s="44">
        <v>31106</v>
      </c>
      <c r="M34" s="46">
        <f t="shared" si="8"/>
        <v>0.41746295898647195</v>
      </c>
      <c r="N34" s="45">
        <f t="shared" si="1"/>
        <v>136157.40985344641</v>
      </c>
      <c r="O34" s="44">
        <v>9453</v>
      </c>
      <c r="P34" s="46">
        <f t="shared" si="9"/>
        <v>0.12686547133347648</v>
      </c>
      <c r="Q34" s="9"/>
      <c r="R34" s="44">
        <v>145610</v>
      </c>
      <c r="T34" s="50"/>
      <c r="U34" s="50"/>
      <c r="V34" s="50"/>
      <c r="W34" s="44">
        <f t="shared" si="10"/>
        <v>4807099.1400000006</v>
      </c>
      <c r="X34" s="44">
        <f t="shared" si="2"/>
        <v>240354.95700000005</v>
      </c>
      <c r="Y34" s="44">
        <f t="shared" si="3"/>
        <v>480709.91400000011</v>
      </c>
      <c r="Z34" s="44">
        <f t="shared" si="4"/>
        <v>721064.87100000004</v>
      </c>
      <c r="AA34" s="44">
        <f t="shared" si="5"/>
        <v>961419.82800000021</v>
      </c>
      <c r="AB34" s="44">
        <f t="shared" si="6"/>
        <v>1201774.7850000001</v>
      </c>
    </row>
    <row r="35" spans="1:28">
      <c r="A35" t="s">
        <v>185</v>
      </c>
      <c r="B35" t="s">
        <v>925</v>
      </c>
      <c r="C35" t="s">
        <v>1227</v>
      </c>
      <c r="D35" t="s">
        <v>537</v>
      </c>
      <c r="E35" t="s">
        <v>536</v>
      </c>
      <c r="F35" t="s">
        <v>1149</v>
      </c>
      <c r="G35" t="s">
        <v>407</v>
      </c>
      <c r="H35" t="s">
        <v>21</v>
      </c>
      <c r="I35" s="44">
        <f t="shared" si="0"/>
        <v>93121</v>
      </c>
      <c r="J35" s="44">
        <v>37844</v>
      </c>
      <c r="K35" s="46">
        <f t="shared" si="7"/>
        <v>0.40639597942461958</v>
      </c>
      <c r="L35" s="44">
        <v>0</v>
      </c>
      <c r="M35" s="46">
        <f t="shared" si="8"/>
        <v>0</v>
      </c>
      <c r="N35" s="45">
        <f t="shared" si="1"/>
        <v>130965.40639597943</v>
      </c>
      <c r="O35" s="44">
        <v>12067</v>
      </c>
      <c r="P35" s="46">
        <f t="shared" si="9"/>
        <v>0.12958408951793904</v>
      </c>
      <c r="Q35" s="9"/>
      <c r="R35" s="44">
        <v>143032</v>
      </c>
      <c r="T35" s="50"/>
      <c r="U35" s="50"/>
      <c r="V35" s="50"/>
      <c r="W35" s="44">
        <f t="shared" si="10"/>
        <v>4950131.1400000006</v>
      </c>
      <c r="X35" s="44">
        <f t="shared" si="2"/>
        <v>247506.55700000003</v>
      </c>
      <c r="Y35" s="44">
        <f t="shared" si="3"/>
        <v>495013.11400000006</v>
      </c>
      <c r="Z35" s="44">
        <f t="shared" si="4"/>
        <v>742519.67100000009</v>
      </c>
      <c r="AA35" s="44">
        <f t="shared" si="5"/>
        <v>990026.22800000012</v>
      </c>
      <c r="AB35" s="44">
        <f t="shared" si="6"/>
        <v>1237532.7850000001</v>
      </c>
    </row>
    <row r="36" spans="1:28">
      <c r="A36" t="s">
        <v>186</v>
      </c>
      <c r="B36" t="s">
        <v>926</v>
      </c>
      <c r="C36" t="s">
        <v>1228</v>
      </c>
      <c r="D36" t="s">
        <v>539</v>
      </c>
      <c r="E36" t="s">
        <v>538</v>
      </c>
      <c r="F36" t="s">
        <v>1131</v>
      </c>
      <c r="G36" t="s">
        <v>407</v>
      </c>
      <c r="H36" t="s">
        <v>18</v>
      </c>
      <c r="I36" s="44">
        <f t="shared" si="0"/>
        <v>80540</v>
      </c>
      <c r="J36" s="44">
        <v>16735</v>
      </c>
      <c r="K36" s="46">
        <f t="shared" si="7"/>
        <v>0.20778495157685622</v>
      </c>
      <c r="L36" s="44">
        <v>40635</v>
      </c>
      <c r="M36" s="46">
        <f t="shared" si="8"/>
        <v>0.50453190961013161</v>
      </c>
      <c r="N36" s="45">
        <f t="shared" si="1"/>
        <v>137910.20778495158</v>
      </c>
      <c r="O36" s="44">
        <v>5110</v>
      </c>
      <c r="P36" s="46">
        <f t="shared" si="9"/>
        <v>6.3446734541842562E-2</v>
      </c>
      <c r="Q36" s="9"/>
      <c r="R36" s="44">
        <v>143020</v>
      </c>
      <c r="T36" s="50"/>
      <c r="U36" s="50"/>
      <c r="V36" s="50"/>
      <c r="W36" s="44">
        <f t="shared" si="10"/>
        <v>5093151.1400000006</v>
      </c>
      <c r="X36" s="44">
        <f t="shared" si="2"/>
        <v>254657.55700000003</v>
      </c>
      <c r="Y36" s="44">
        <f t="shared" si="3"/>
        <v>509315.11400000006</v>
      </c>
      <c r="Z36" s="44">
        <f t="shared" si="4"/>
        <v>763972.67100000009</v>
      </c>
      <c r="AA36" s="44">
        <f t="shared" si="5"/>
        <v>1018630.2280000001</v>
      </c>
      <c r="AB36" s="44">
        <f t="shared" si="6"/>
        <v>1273287.7850000001</v>
      </c>
    </row>
    <row r="37" spans="1:28">
      <c r="A37" t="s">
        <v>187</v>
      </c>
      <c r="B37" t="s">
        <v>927</v>
      </c>
      <c r="C37" t="s">
        <v>1229</v>
      </c>
      <c r="D37" t="s">
        <v>541</v>
      </c>
      <c r="E37" t="s">
        <v>540</v>
      </c>
      <c r="F37" t="s">
        <v>1133</v>
      </c>
      <c r="G37" t="s">
        <v>407</v>
      </c>
      <c r="H37" t="s">
        <v>18</v>
      </c>
      <c r="I37" s="44">
        <f t="shared" si="0"/>
        <v>79595</v>
      </c>
      <c r="J37" s="44">
        <v>22798</v>
      </c>
      <c r="K37" s="46">
        <f t="shared" si="7"/>
        <v>0.2864250266976569</v>
      </c>
      <c r="L37" s="44">
        <v>33983</v>
      </c>
      <c r="M37" s="46">
        <f t="shared" si="8"/>
        <v>0.42694892895282366</v>
      </c>
      <c r="N37" s="45">
        <f t="shared" si="1"/>
        <v>136376.28642502672</v>
      </c>
      <c r="O37" s="44">
        <v>5837</v>
      </c>
      <c r="P37" s="46">
        <f t="shared" si="9"/>
        <v>7.3333752120108051E-2</v>
      </c>
      <c r="Q37" s="9"/>
      <c r="R37" s="44">
        <v>142213</v>
      </c>
      <c r="T37" s="50"/>
      <c r="U37" s="50"/>
      <c r="V37" s="50"/>
      <c r="W37" s="44">
        <f t="shared" si="10"/>
        <v>5235364.1400000006</v>
      </c>
      <c r="X37" s="44">
        <f t="shared" si="2"/>
        <v>261768.20700000005</v>
      </c>
      <c r="Y37" s="44">
        <f t="shared" si="3"/>
        <v>523536.41400000011</v>
      </c>
      <c r="Z37" s="44">
        <f t="shared" si="4"/>
        <v>785304.62100000004</v>
      </c>
      <c r="AA37" s="44">
        <f t="shared" si="5"/>
        <v>1047072.8280000002</v>
      </c>
      <c r="AB37" s="44">
        <f t="shared" si="6"/>
        <v>1308841.0350000001</v>
      </c>
    </row>
    <row r="38" spans="1:28">
      <c r="A38" t="s">
        <v>188</v>
      </c>
      <c r="B38" t="s">
        <v>928</v>
      </c>
      <c r="C38" t="s">
        <v>1230</v>
      </c>
      <c r="D38" t="s">
        <v>477</v>
      </c>
      <c r="E38" t="s">
        <v>542</v>
      </c>
      <c r="F38" t="s">
        <v>1142</v>
      </c>
      <c r="G38" t="s">
        <v>407</v>
      </c>
      <c r="H38" t="s">
        <v>18</v>
      </c>
      <c r="I38" s="44">
        <f t="shared" si="0"/>
        <v>81744</v>
      </c>
      <c r="J38" s="44">
        <v>27508</v>
      </c>
      <c r="K38" s="46">
        <f t="shared" si="7"/>
        <v>0.33651399491094147</v>
      </c>
      <c r="L38" s="44">
        <v>27593</v>
      </c>
      <c r="M38" s="46">
        <f t="shared" si="8"/>
        <v>0.33755382658054411</v>
      </c>
      <c r="N38" s="45">
        <f t="shared" si="1"/>
        <v>136845.3365139949</v>
      </c>
      <c r="O38" s="44">
        <v>5110</v>
      </c>
      <c r="P38" s="46">
        <f t="shared" si="9"/>
        <v>6.2512233313760032E-2</v>
      </c>
      <c r="Q38" s="9"/>
      <c r="R38" s="44">
        <v>141955</v>
      </c>
      <c r="T38" s="50"/>
      <c r="U38" s="50"/>
      <c r="V38" s="50"/>
      <c r="W38" s="44">
        <f t="shared" si="10"/>
        <v>5377319.1400000006</v>
      </c>
      <c r="X38" s="44">
        <f t="shared" si="2"/>
        <v>268865.95700000005</v>
      </c>
      <c r="Y38" s="44">
        <f t="shared" si="3"/>
        <v>537731.91400000011</v>
      </c>
      <c r="Z38" s="44">
        <f t="shared" si="4"/>
        <v>806597.87100000004</v>
      </c>
      <c r="AA38" s="44">
        <f t="shared" si="5"/>
        <v>1075463.8280000002</v>
      </c>
      <c r="AB38" s="44">
        <f t="shared" si="6"/>
        <v>1344329.7850000001</v>
      </c>
    </row>
    <row r="39" spans="1:28">
      <c r="A39" t="s">
        <v>189</v>
      </c>
      <c r="B39" t="s">
        <v>929</v>
      </c>
      <c r="C39" t="s">
        <v>1231</v>
      </c>
      <c r="D39" t="s">
        <v>543</v>
      </c>
      <c r="E39" t="s">
        <v>497</v>
      </c>
      <c r="F39" t="s">
        <v>1134</v>
      </c>
      <c r="G39" t="s">
        <v>407</v>
      </c>
      <c r="H39" t="s">
        <v>18</v>
      </c>
      <c r="I39" s="44">
        <f t="shared" si="0"/>
        <v>74609</v>
      </c>
      <c r="J39" s="44">
        <v>37827</v>
      </c>
      <c r="K39" s="46">
        <f t="shared" si="7"/>
        <v>0.50700317656046856</v>
      </c>
      <c r="L39" s="44">
        <v>15425</v>
      </c>
      <c r="M39" s="46">
        <f t="shared" si="8"/>
        <v>0.20674449463201491</v>
      </c>
      <c r="N39" s="45">
        <f t="shared" si="1"/>
        <v>127861.50700317656</v>
      </c>
      <c r="O39" s="44">
        <v>12464</v>
      </c>
      <c r="P39" s="46">
        <f t="shared" si="9"/>
        <v>0.16705759358790495</v>
      </c>
      <c r="Q39" s="9"/>
      <c r="R39" s="44">
        <v>140325</v>
      </c>
      <c r="T39" s="50"/>
      <c r="U39" s="50"/>
      <c r="V39" s="50"/>
      <c r="W39" s="44">
        <f t="shared" si="10"/>
        <v>5517644.1400000006</v>
      </c>
      <c r="X39" s="44">
        <f t="shared" si="2"/>
        <v>275882.20700000005</v>
      </c>
      <c r="Y39" s="44">
        <f t="shared" si="3"/>
        <v>551764.41400000011</v>
      </c>
      <c r="Z39" s="44">
        <f t="shared" si="4"/>
        <v>827646.62100000004</v>
      </c>
      <c r="AA39" s="44">
        <f t="shared" si="5"/>
        <v>1103528.8280000002</v>
      </c>
      <c r="AB39" s="44">
        <f t="shared" si="6"/>
        <v>1379411.0350000001</v>
      </c>
    </row>
    <row r="40" spans="1:28">
      <c r="A40" t="s">
        <v>190</v>
      </c>
      <c r="B40" t="s">
        <v>930</v>
      </c>
      <c r="C40" t="s">
        <v>1232</v>
      </c>
      <c r="D40" t="s">
        <v>545</v>
      </c>
      <c r="E40" t="s">
        <v>544</v>
      </c>
      <c r="F40" t="s">
        <v>1146</v>
      </c>
      <c r="G40" t="s">
        <v>407</v>
      </c>
      <c r="H40" t="s">
        <v>21</v>
      </c>
      <c r="I40" s="44">
        <f t="shared" si="0"/>
        <v>93351</v>
      </c>
      <c r="J40" s="44">
        <v>38596</v>
      </c>
      <c r="K40" s="46">
        <f t="shared" si="7"/>
        <v>0.41345031119109599</v>
      </c>
      <c r="L40" s="44">
        <v>0</v>
      </c>
      <c r="M40" s="46">
        <f t="shared" si="8"/>
        <v>0</v>
      </c>
      <c r="N40" s="45">
        <f t="shared" si="1"/>
        <v>131947.4134503112</v>
      </c>
      <c r="O40" s="44">
        <v>7536</v>
      </c>
      <c r="P40" s="46">
        <f t="shared" si="9"/>
        <v>8.0727576565864323E-2</v>
      </c>
      <c r="Q40" s="9"/>
      <c r="R40" s="44">
        <v>139483</v>
      </c>
      <c r="T40" s="50"/>
      <c r="U40" s="50"/>
      <c r="V40" s="50"/>
      <c r="W40" s="44">
        <f t="shared" si="10"/>
        <v>5657127.1400000006</v>
      </c>
      <c r="X40" s="44">
        <f t="shared" si="2"/>
        <v>282856.35700000002</v>
      </c>
      <c r="Y40" s="44">
        <f t="shared" si="3"/>
        <v>565712.71400000004</v>
      </c>
      <c r="Z40" s="44">
        <f t="shared" si="4"/>
        <v>848569.07100000011</v>
      </c>
      <c r="AA40" s="44">
        <f t="shared" si="5"/>
        <v>1131425.4280000001</v>
      </c>
      <c r="AB40" s="44">
        <f t="shared" si="6"/>
        <v>1414281.7850000001</v>
      </c>
    </row>
    <row r="41" spans="1:28">
      <c r="A41" t="s">
        <v>198</v>
      </c>
      <c r="B41" t="s">
        <v>938</v>
      </c>
      <c r="C41" t="s">
        <v>1240</v>
      </c>
      <c r="D41" t="s">
        <v>560</v>
      </c>
      <c r="E41" t="s">
        <v>559</v>
      </c>
      <c r="F41" t="s">
        <v>1150</v>
      </c>
      <c r="G41" t="s">
        <v>407</v>
      </c>
      <c r="H41" t="s">
        <v>18</v>
      </c>
      <c r="I41" s="44">
        <f t="shared" si="0"/>
        <v>74322</v>
      </c>
      <c r="J41" s="44">
        <v>40520</v>
      </c>
      <c r="K41" s="46">
        <f t="shared" si="7"/>
        <v>0.54519523155996874</v>
      </c>
      <c r="L41" s="44">
        <v>12354</v>
      </c>
      <c r="M41" s="46">
        <f t="shared" si="8"/>
        <v>0.16622265278114151</v>
      </c>
      <c r="N41" s="45">
        <f t="shared" si="1"/>
        <v>127196.54519523156</v>
      </c>
      <c r="O41" s="44">
        <v>6548</v>
      </c>
      <c r="P41" s="46">
        <f t="shared" si="9"/>
        <v>8.8103118861171656E-2</v>
      </c>
      <c r="Q41" s="9"/>
      <c r="R41" s="44">
        <v>133744</v>
      </c>
      <c r="T41" s="50"/>
      <c r="U41" s="50"/>
      <c r="V41" s="50"/>
      <c r="W41" s="44">
        <f t="shared" si="10"/>
        <v>5790871.1400000006</v>
      </c>
      <c r="X41" s="44">
        <f t="shared" si="2"/>
        <v>289543.55700000003</v>
      </c>
      <c r="Y41" s="44">
        <f t="shared" si="3"/>
        <v>579087.11400000006</v>
      </c>
      <c r="Z41" s="44">
        <f t="shared" si="4"/>
        <v>868630.67100000009</v>
      </c>
      <c r="AA41" s="44">
        <f t="shared" si="5"/>
        <v>1158174.2280000001</v>
      </c>
      <c r="AB41" s="44">
        <f t="shared" si="6"/>
        <v>1447717.7850000001</v>
      </c>
    </row>
    <row r="42" spans="1:28">
      <c r="A42" t="s">
        <v>201</v>
      </c>
      <c r="B42" t="s">
        <v>941</v>
      </c>
      <c r="C42" t="s">
        <v>1243</v>
      </c>
      <c r="D42" t="s">
        <v>566</v>
      </c>
      <c r="E42" t="s">
        <v>565</v>
      </c>
      <c r="F42" t="s">
        <v>1130</v>
      </c>
      <c r="G42" t="s">
        <v>407</v>
      </c>
      <c r="H42" t="s">
        <v>18</v>
      </c>
      <c r="I42" s="44">
        <f t="shared" ref="I42:I73" si="11">R42-O42-J42-L42</f>
        <v>74542</v>
      </c>
      <c r="J42" s="44">
        <v>32347</v>
      </c>
      <c r="K42" s="46">
        <f t="shared" si="7"/>
        <v>0.43394328029835527</v>
      </c>
      <c r="L42" s="44">
        <v>17013</v>
      </c>
      <c r="M42" s="46">
        <f t="shared" si="8"/>
        <v>0.22823374741756325</v>
      </c>
      <c r="N42" s="45">
        <f t="shared" ref="N42:N73" si="12">SUM(I42:L42)</f>
        <v>123902.4339432803</v>
      </c>
      <c r="O42" s="44">
        <v>6090</v>
      </c>
      <c r="P42" s="46">
        <f t="shared" si="9"/>
        <v>8.169890799817553E-2</v>
      </c>
      <c r="Q42" s="9"/>
      <c r="R42" s="44">
        <v>129992</v>
      </c>
      <c r="T42" s="50"/>
      <c r="U42" s="50"/>
      <c r="V42" s="50"/>
      <c r="W42" s="44">
        <f t="shared" si="10"/>
        <v>5920863.1400000006</v>
      </c>
      <c r="X42" s="44">
        <f t="shared" ref="X42:X73" si="13">0.05*W42</f>
        <v>296043.15700000006</v>
      </c>
      <c r="Y42" s="44">
        <f t="shared" ref="Y42:Y73" si="14">0.1*W42</f>
        <v>592086.31400000013</v>
      </c>
      <c r="Z42" s="44">
        <f t="shared" ref="Z42:Z73" si="15">0.15*W42</f>
        <v>888129.47100000002</v>
      </c>
      <c r="AA42" s="44">
        <f t="shared" ref="AA42:AA73" si="16">0.2*W42</f>
        <v>1184172.6280000003</v>
      </c>
      <c r="AB42" s="44">
        <f t="shared" ref="AB42:AB73" si="17">0.25*W42</f>
        <v>1480215.7850000001</v>
      </c>
    </row>
    <row r="43" spans="1:28">
      <c r="A43" t="s">
        <v>202</v>
      </c>
      <c r="B43" t="s">
        <v>942</v>
      </c>
      <c r="C43" t="s">
        <v>1244</v>
      </c>
      <c r="D43" t="s">
        <v>467</v>
      </c>
      <c r="E43" t="s">
        <v>567</v>
      </c>
      <c r="F43" t="s">
        <v>1135</v>
      </c>
      <c r="G43" t="s">
        <v>407</v>
      </c>
      <c r="H43" t="s">
        <v>18</v>
      </c>
      <c r="I43" s="44">
        <f t="shared" si="11"/>
        <v>74499</v>
      </c>
      <c r="J43" s="44">
        <v>30823</v>
      </c>
      <c r="K43" s="46">
        <f t="shared" si="7"/>
        <v>0.41373709714224349</v>
      </c>
      <c r="L43" s="44">
        <v>18349</v>
      </c>
      <c r="M43" s="46">
        <f t="shared" si="8"/>
        <v>0.24629860803500719</v>
      </c>
      <c r="N43" s="45">
        <f t="shared" si="12"/>
        <v>123671.41373709714</v>
      </c>
      <c r="O43" s="44">
        <v>6158</v>
      </c>
      <c r="P43" s="46">
        <f t="shared" si="9"/>
        <v>8.2658827635270271E-2</v>
      </c>
      <c r="Q43" s="9"/>
      <c r="R43" s="44">
        <v>129829</v>
      </c>
      <c r="T43" s="50"/>
      <c r="U43" s="50"/>
      <c r="V43" s="50"/>
      <c r="W43" s="44">
        <f t="shared" si="10"/>
        <v>6050692.1400000006</v>
      </c>
      <c r="X43" s="44">
        <f t="shared" si="13"/>
        <v>302534.60700000002</v>
      </c>
      <c r="Y43" s="44">
        <f t="shared" si="14"/>
        <v>605069.21400000004</v>
      </c>
      <c r="Z43" s="44">
        <f t="shared" si="15"/>
        <v>907603.82100000011</v>
      </c>
      <c r="AA43" s="44">
        <f t="shared" si="16"/>
        <v>1210138.4280000001</v>
      </c>
      <c r="AB43" s="44">
        <f t="shared" si="17"/>
        <v>1512673.0350000001</v>
      </c>
    </row>
    <row r="44" spans="1:28">
      <c r="A44" t="s">
        <v>203</v>
      </c>
      <c r="B44" t="s">
        <v>943</v>
      </c>
      <c r="C44" t="s">
        <v>1245</v>
      </c>
      <c r="D44" t="s">
        <v>569</v>
      </c>
      <c r="E44" t="s">
        <v>568</v>
      </c>
      <c r="F44" t="s">
        <v>1150</v>
      </c>
      <c r="G44" t="s">
        <v>407</v>
      </c>
      <c r="H44" t="s">
        <v>18</v>
      </c>
      <c r="I44" s="44">
        <f t="shared" si="11"/>
        <v>74315</v>
      </c>
      <c r="J44" s="44">
        <v>33702</v>
      </c>
      <c r="K44" s="46">
        <f t="shared" si="7"/>
        <v>0.45350198479445603</v>
      </c>
      <c r="L44" s="44">
        <v>0</v>
      </c>
      <c r="M44" s="46">
        <f t="shared" si="8"/>
        <v>0</v>
      </c>
      <c r="N44" s="45">
        <f t="shared" si="12"/>
        <v>108017.4535019848</v>
      </c>
      <c r="O44" s="44">
        <v>21607</v>
      </c>
      <c r="P44" s="46">
        <f t="shared" si="9"/>
        <v>0.29074883939985197</v>
      </c>
      <c r="Q44" s="9"/>
      <c r="R44" s="44">
        <v>129624</v>
      </c>
      <c r="T44" s="50"/>
      <c r="U44" s="50"/>
      <c r="V44" s="50"/>
      <c r="W44" s="44">
        <f t="shared" si="10"/>
        <v>6180316.1400000006</v>
      </c>
      <c r="X44" s="44">
        <f t="shared" si="13"/>
        <v>309015.80700000003</v>
      </c>
      <c r="Y44" s="44">
        <f t="shared" si="14"/>
        <v>618031.61400000006</v>
      </c>
      <c r="Z44" s="44">
        <f t="shared" si="15"/>
        <v>927047.42100000009</v>
      </c>
      <c r="AA44" s="44">
        <f t="shared" si="16"/>
        <v>1236063.2280000001</v>
      </c>
      <c r="AB44" s="44">
        <f t="shared" si="17"/>
        <v>1545079.0350000001</v>
      </c>
    </row>
    <row r="45" spans="1:28">
      <c r="A45" t="s">
        <v>204</v>
      </c>
      <c r="B45" t="s">
        <v>944</v>
      </c>
      <c r="C45" t="s">
        <v>1246</v>
      </c>
      <c r="D45" t="s">
        <v>539</v>
      </c>
      <c r="E45" t="s">
        <v>570</v>
      </c>
      <c r="F45" t="s">
        <v>1130</v>
      </c>
      <c r="G45" t="s">
        <v>407</v>
      </c>
      <c r="H45" t="s">
        <v>21</v>
      </c>
      <c r="I45" s="44">
        <f t="shared" si="11"/>
        <v>77013</v>
      </c>
      <c r="J45" s="44">
        <v>29023</v>
      </c>
      <c r="K45" s="46">
        <f t="shared" si="7"/>
        <v>0.37685845246906369</v>
      </c>
      <c r="L45" s="44">
        <v>15935</v>
      </c>
      <c r="M45" s="46">
        <f t="shared" si="8"/>
        <v>0.20691311856439823</v>
      </c>
      <c r="N45" s="45">
        <f t="shared" si="12"/>
        <v>121971.37685845247</v>
      </c>
      <c r="O45" s="44">
        <v>6460</v>
      </c>
      <c r="P45" s="46">
        <f t="shared" si="9"/>
        <v>8.3881942009790558E-2</v>
      </c>
      <c r="Q45" s="9"/>
      <c r="R45" s="44">
        <v>128431</v>
      </c>
      <c r="T45" s="50"/>
      <c r="U45" s="50"/>
      <c r="V45" s="50"/>
      <c r="W45" s="44">
        <f t="shared" si="10"/>
        <v>6308747.1400000006</v>
      </c>
      <c r="X45" s="44">
        <f t="shared" si="13"/>
        <v>315437.35700000008</v>
      </c>
      <c r="Y45" s="44">
        <f t="shared" si="14"/>
        <v>630874.71400000015</v>
      </c>
      <c r="Z45" s="44">
        <f t="shared" si="15"/>
        <v>946312.071</v>
      </c>
      <c r="AA45" s="44">
        <f t="shared" si="16"/>
        <v>1261749.4280000003</v>
      </c>
      <c r="AB45" s="44">
        <f t="shared" si="17"/>
        <v>1577186.7850000001</v>
      </c>
    </row>
    <row r="46" spans="1:28">
      <c r="A46" t="s">
        <v>207</v>
      </c>
      <c r="B46" t="s">
        <v>945</v>
      </c>
      <c r="C46" t="s">
        <v>1247</v>
      </c>
      <c r="D46" t="s">
        <v>469</v>
      </c>
      <c r="E46" t="s">
        <v>571</v>
      </c>
      <c r="F46" t="s">
        <v>1148</v>
      </c>
      <c r="G46" t="s">
        <v>407</v>
      </c>
      <c r="H46" t="s">
        <v>18</v>
      </c>
      <c r="I46" s="44">
        <f t="shared" si="11"/>
        <v>74392</v>
      </c>
      <c r="J46" s="44">
        <v>34187</v>
      </c>
      <c r="K46" s="46">
        <f t="shared" si="7"/>
        <v>0.45955210237659966</v>
      </c>
      <c r="L46" s="44">
        <v>13386</v>
      </c>
      <c r="M46" s="46">
        <f t="shared" si="8"/>
        <v>0.17993870308635337</v>
      </c>
      <c r="N46" s="45">
        <f t="shared" si="12"/>
        <v>121965.45955210237</v>
      </c>
      <c r="O46" s="44">
        <v>6241</v>
      </c>
      <c r="P46" s="46">
        <f t="shared" si="9"/>
        <v>8.3893429401010855E-2</v>
      </c>
      <c r="Q46" s="9"/>
      <c r="R46" s="44">
        <v>128206</v>
      </c>
      <c r="T46" s="50"/>
      <c r="U46" s="50"/>
      <c r="V46" s="50"/>
      <c r="W46" s="44">
        <f t="shared" si="10"/>
        <v>6436953.1400000006</v>
      </c>
      <c r="X46" s="44">
        <f t="shared" si="13"/>
        <v>321847.65700000006</v>
      </c>
      <c r="Y46" s="44">
        <f t="shared" si="14"/>
        <v>643695.31400000013</v>
      </c>
      <c r="Z46" s="44">
        <f t="shared" si="15"/>
        <v>965542.97100000002</v>
      </c>
      <c r="AA46" s="44">
        <f t="shared" si="16"/>
        <v>1287390.6280000003</v>
      </c>
      <c r="AB46" s="44">
        <f t="shared" si="17"/>
        <v>1609238.2850000001</v>
      </c>
    </row>
    <row r="47" spans="1:28">
      <c r="A47" t="s">
        <v>208</v>
      </c>
      <c r="B47" t="s">
        <v>948</v>
      </c>
      <c r="C47" t="s">
        <v>1250</v>
      </c>
      <c r="D47" t="s">
        <v>575</v>
      </c>
      <c r="E47" t="s">
        <v>574</v>
      </c>
      <c r="F47" t="s">
        <v>1132</v>
      </c>
      <c r="G47" t="s">
        <v>407</v>
      </c>
      <c r="H47" t="s">
        <v>18</v>
      </c>
      <c r="I47" s="44">
        <f t="shared" si="11"/>
        <v>79370</v>
      </c>
      <c r="J47" s="44">
        <v>26992</v>
      </c>
      <c r="K47" s="46">
        <f t="shared" si="7"/>
        <v>0.34007811515686026</v>
      </c>
      <c r="L47" s="44">
        <v>13738</v>
      </c>
      <c r="M47" s="46">
        <f t="shared" si="8"/>
        <v>0.17308806853975053</v>
      </c>
      <c r="N47" s="45">
        <f t="shared" si="12"/>
        <v>120100.34007811516</v>
      </c>
      <c r="O47" s="44">
        <v>6082</v>
      </c>
      <c r="P47" s="46">
        <f t="shared" si="9"/>
        <v>7.6628449036159757E-2</v>
      </c>
      <c r="Q47" s="9"/>
      <c r="R47" s="44">
        <v>126182</v>
      </c>
      <c r="T47" s="50"/>
      <c r="U47" s="50"/>
      <c r="V47" s="50"/>
      <c r="W47" s="44">
        <f t="shared" si="10"/>
        <v>6563135.1400000006</v>
      </c>
      <c r="X47" s="44">
        <f t="shared" si="13"/>
        <v>328156.75700000004</v>
      </c>
      <c r="Y47" s="44">
        <f t="shared" si="14"/>
        <v>656313.51400000008</v>
      </c>
      <c r="Z47" s="44">
        <f t="shared" si="15"/>
        <v>984470.27100000007</v>
      </c>
      <c r="AA47" s="44">
        <f t="shared" si="16"/>
        <v>1312627.0280000002</v>
      </c>
      <c r="AB47" s="44">
        <f t="shared" si="17"/>
        <v>1640783.7850000001</v>
      </c>
    </row>
    <row r="48" spans="1:28">
      <c r="A48" t="s">
        <v>209</v>
      </c>
      <c r="B48" t="s">
        <v>949</v>
      </c>
      <c r="C48" t="s">
        <v>1251</v>
      </c>
      <c r="D48" t="s">
        <v>577</v>
      </c>
      <c r="E48" t="s">
        <v>576</v>
      </c>
      <c r="F48" t="s">
        <v>1132</v>
      </c>
      <c r="G48" t="s">
        <v>407</v>
      </c>
      <c r="H48" t="s">
        <v>18</v>
      </c>
      <c r="I48" s="44">
        <f t="shared" si="11"/>
        <v>74319</v>
      </c>
      <c r="J48" s="44">
        <v>25169</v>
      </c>
      <c r="K48" s="46">
        <f t="shared" si="7"/>
        <v>0.33866171503922282</v>
      </c>
      <c r="L48" s="44">
        <v>16762</v>
      </c>
      <c r="M48" s="46">
        <f t="shared" si="8"/>
        <v>0.22554124786393789</v>
      </c>
      <c r="N48" s="45">
        <f t="shared" si="12"/>
        <v>116250.33866171504</v>
      </c>
      <c r="O48" s="44">
        <v>5676</v>
      </c>
      <c r="P48" s="46">
        <f t="shared" si="9"/>
        <v>7.6373471117749156E-2</v>
      </c>
      <c r="Q48" s="9"/>
      <c r="R48" s="44">
        <v>121926</v>
      </c>
      <c r="T48" s="50"/>
      <c r="U48" s="50"/>
      <c r="V48" s="50"/>
      <c r="W48" s="44">
        <f t="shared" si="10"/>
        <v>6685061.1400000006</v>
      </c>
      <c r="X48" s="44">
        <f t="shared" si="13"/>
        <v>334253.05700000003</v>
      </c>
      <c r="Y48" s="44">
        <f t="shared" si="14"/>
        <v>668506.11400000006</v>
      </c>
      <c r="Z48" s="44">
        <f t="shared" si="15"/>
        <v>1002759.1710000001</v>
      </c>
      <c r="AA48" s="44">
        <f t="shared" si="16"/>
        <v>1337012.2280000001</v>
      </c>
      <c r="AB48" s="44">
        <f t="shared" si="17"/>
        <v>1671265.2850000001</v>
      </c>
    </row>
    <row r="49" spans="1:28">
      <c r="A49" t="s">
        <v>1128</v>
      </c>
      <c r="B49" t="s">
        <v>1129</v>
      </c>
      <c r="C49" t="s">
        <v>1253</v>
      </c>
      <c r="D49" t="s">
        <v>531</v>
      </c>
      <c r="E49" t="s">
        <v>1127</v>
      </c>
      <c r="F49" t="s">
        <v>1134</v>
      </c>
      <c r="G49" t="s">
        <v>407</v>
      </c>
      <c r="H49" t="s">
        <v>18</v>
      </c>
      <c r="I49" s="44">
        <f t="shared" si="11"/>
        <v>74216</v>
      </c>
      <c r="J49" s="44">
        <v>27867</v>
      </c>
      <c r="K49" s="46">
        <f t="shared" si="7"/>
        <v>0.37548507060472136</v>
      </c>
      <c r="L49" s="44">
        <v>13557</v>
      </c>
      <c r="M49" s="46">
        <f t="shared" si="8"/>
        <v>0.1826695052279832</v>
      </c>
      <c r="N49" s="45">
        <f t="shared" si="12"/>
        <v>115640.3754850706</v>
      </c>
      <c r="O49" s="44">
        <v>5836</v>
      </c>
      <c r="P49" s="46">
        <f t="shared" si="9"/>
        <v>7.8635334698717252E-2</v>
      </c>
      <c r="Q49" s="9"/>
      <c r="R49" s="44">
        <v>121476</v>
      </c>
      <c r="T49" s="50"/>
      <c r="U49" s="50"/>
      <c r="V49" s="50"/>
      <c r="W49" s="44">
        <f t="shared" si="10"/>
        <v>6806537.1400000006</v>
      </c>
      <c r="X49" s="44">
        <f t="shared" si="13"/>
        <v>340326.85700000008</v>
      </c>
      <c r="Y49" s="44">
        <f t="shared" si="14"/>
        <v>680653.71400000015</v>
      </c>
      <c r="Z49" s="44">
        <f t="shared" si="15"/>
        <v>1020980.571</v>
      </c>
      <c r="AA49" s="44">
        <f t="shared" si="16"/>
        <v>1361307.4280000003</v>
      </c>
      <c r="AB49" s="44">
        <f t="shared" si="17"/>
        <v>1701634.2850000001</v>
      </c>
    </row>
    <row r="50" spans="1:28">
      <c r="A50" t="s">
        <v>211</v>
      </c>
      <c r="B50" t="s">
        <v>951</v>
      </c>
      <c r="C50" t="s">
        <v>1254</v>
      </c>
      <c r="D50" t="s">
        <v>579</v>
      </c>
      <c r="E50" t="s">
        <v>515</v>
      </c>
      <c r="F50" t="s">
        <v>1147</v>
      </c>
      <c r="G50" t="s">
        <v>407</v>
      </c>
      <c r="H50" t="s">
        <v>18</v>
      </c>
      <c r="I50" s="44">
        <f t="shared" si="11"/>
        <v>75772</v>
      </c>
      <c r="J50" s="44">
        <v>27442</v>
      </c>
      <c r="K50" s="46">
        <f t="shared" si="7"/>
        <v>0.36216544369951958</v>
      </c>
      <c r="L50" s="44">
        <v>12165</v>
      </c>
      <c r="M50" s="46">
        <f t="shared" si="8"/>
        <v>0.16054743176899119</v>
      </c>
      <c r="N50" s="45">
        <f t="shared" si="12"/>
        <v>115379.3621654437</v>
      </c>
      <c r="O50" s="44">
        <v>5786</v>
      </c>
      <c r="P50" s="46">
        <f t="shared" si="9"/>
        <v>7.6360660930158891E-2</v>
      </c>
      <c r="Q50" s="9"/>
      <c r="R50" s="44">
        <v>121165</v>
      </c>
      <c r="T50" s="50"/>
      <c r="U50" s="50"/>
      <c r="V50" s="50"/>
      <c r="W50" s="44">
        <f t="shared" si="10"/>
        <v>6927702.1400000006</v>
      </c>
      <c r="X50" s="44">
        <f t="shared" si="13"/>
        <v>346385.10700000008</v>
      </c>
      <c r="Y50" s="44">
        <f t="shared" si="14"/>
        <v>692770.21400000015</v>
      </c>
      <c r="Z50" s="44">
        <f t="shared" si="15"/>
        <v>1039155.321</v>
      </c>
      <c r="AA50" s="44">
        <f t="shared" si="16"/>
        <v>1385540.4280000003</v>
      </c>
      <c r="AB50" s="44">
        <f t="shared" si="17"/>
        <v>1731925.5350000001</v>
      </c>
    </row>
    <row r="51" spans="1:28">
      <c r="A51" t="s">
        <v>214</v>
      </c>
      <c r="B51" t="s">
        <v>954</v>
      </c>
      <c r="C51" t="s">
        <v>1257</v>
      </c>
      <c r="D51" t="s">
        <v>583</v>
      </c>
      <c r="E51" t="s">
        <v>582</v>
      </c>
      <c r="F51" t="s">
        <v>1131</v>
      </c>
      <c r="G51" t="s">
        <v>407</v>
      </c>
      <c r="H51" t="s">
        <v>18</v>
      </c>
      <c r="I51" s="44">
        <f t="shared" si="11"/>
        <v>74560</v>
      </c>
      <c r="J51" s="44">
        <v>37939</v>
      </c>
      <c r="K51" s="46">
        <f t="shared" si="7"/>
        <v>0.5088385193133047</v>
      </c>
      <c r="L51" s="44">
        <v>1919</v>
      </c>
      <c r="M51" s="46">
        <f t="shared" si="8"/>
        <v>2.5737660944206008E-2</v>
      </c>
      <c r="N51" s="45">
        <f t="shared" si="12"/>
        <v>114418.50883851931</v>
      </c>
      <c r="O51" s="44">
        <v>6437</v>
      </c>
      <c r="P51" s="46">
        <f t="shared" si="9"/>
        <v>8.6333154506437762E-2</v>
      </c>
      <c r="Q51" s="9"/>
      <c r="R51" s="44">
        <v>120855</v>
      </c>
      <c r="T51" s="50"/>
      <c r="U51" s="50"/>
      <c r="V51" s="50"/>
      <c r="W51" s="44">
        <f t="shared" si="10"/>
        <v>7048557.1400000006</v>
      </c>
      <c r="X51" s="44">
        <f t="shared" si="13"/>
        <v>352427.85700000008</v>
      </c>
      <c r="Y51" s="44">
        <f t="shared" si="14"/>
        <v>704855.71400000015</v>
      </c>
      <c r="Z51" s="44">
        <f t="shared" si="15"/>
        <v>1057283.571</v>
      </c>
      <c r="AA51" s="44">
        <f t="shared" si="16"/>
        <v>1409711.4280000003</v>
      </c>
      <c r="AB51" s="44">
        <f t="shared" si="17"/>
        <v>1762139.2850000001</v>
      </c>
    </row>
    <row r="52" spans="1:28">
      <c r="A52" t="s">
        <v>215</v>
      </c>
      <c r="B52" t="s">
        <v>955</v>
      </c>
      <c r="C52" t="s">
        <v>1258</v>
      </c>
      <c r="D52" t="s">
        <v>585</v>
      </c>
      <c r="E52" t="s">
        <v>584</v>
      </c>
      <c r="F52" t="s">
        <v>1141</v>
      </c>
      <c r="G52" t="s">
        <v>407</v>
      </c>
      <c r="H52" t="s">
        <v>18</v>
      </c>
      <c r="I52" s="44">
        <f t="shared" si="11"/>
        <v>77402</v>
      </c>
      <c r="J52" s="44">
        <v>26893</v>
      </c>
      <c r="K52" s="46">
        <f t="shared" si="7"/>
        <v>0.34744580243404566</v>
      </c>
      <c r="L52" s="44">
        <v>7091</v>
      </c>
      <c r="M52" s="46">
        <f t="shared" si="8"/>
        <v>9.1612619828944988E-2</v>
      </c>
      <c r="N52" s="45">
        <f t="shared" si="12"/>
        <v>111386.34744580243</v>
      </c>
      <c r="O52" s="44">
        <v>9025</v>
      </c>
      <c r="P52" s="46">
        <f t="shared" si="9"/>
        <v>0.11659905428800289</v>
      </c>
      <c r="Q52" s="9"/>
      <c r="R52" s="44">
        <v>120411</v>
      </c>
      <c r="T52" s="50"/>
      <c r="U52" s="50"/>
      <c r="V52" s="50"/>
      <c r="W52" s="44">
        <f t="shared" si="10"/>
        <v>7168968.1400000006</v>
      </c>
      <c r="X52" s="44">
        <f t="shared" si="13"/>
        <v>358448.40700000006</v>
      </c>
      <c r="Y52" s="44">
        <f t="shared" si="14"/>
        <v>716896.81400000013</v>
      </c>
      <c r="Z52" s="44">
        <f t="shared" si="15"/>
        <v>1075345.2210000001</v>
      </c>
      <c r="AA52" s="44">
        <f t="shared" si="16"/>
        <v>1433793.6280000003</v>
      </c>
      <c r="AB52" s="44">
        <f t="shared" si="17"/>
        <v>1792242.0350000001</v>
      </c>
    </row>
    <row r="53" spans="1:28">
      <c r="A53" t="s">
        <v>223</v>
      </c>
      <c r="B53" t="s">
        <v>963</v>
      </c>
      <c r="C53" t="s">
        <v>1266</v>
      </c>
      <c r="D53" t="s">
        <v>501</v>
      </c>
      <c r="E53" t="s">
        <v>596</v>
      </c>
      <c r="F53" t="s">
        <v>1131</v>
      </c>
      <c r="G53" t="s">
        <v>407</v>
      </c>
      <c r="H53" t="s">
        <v>18</v>
      </c>
      <c r="I53" s="44">
        <f t="shared" si="11"/>
        <v>74196</v>
      </c>
      <c r="J53" s="44">
        <v>27669</v>
      </c>
      <c r="K53" s="46">
        <f t="shared" si="7"/>
        <v>0.37291767750283034</v>
      </c>
      <c r="L53" s="44">
        <v>8579</v>
      </c>
      <c r="M53" s="46">
        <f t="shared" si="8"/>
        <v>0.11562617930885762</v>
      </c>
      <c r="N53" s="45">
        <f t="shared" si="12"/>
        <v>110444.37291767751</v>
      </c>
      <c r="O53" s="44">
        <v>5834</v>
      </c>
      <c r="P53" s="46">
        <f t="shared" si="9"/>
        <v>7.8629575718367567E-2</v>
      </c>
      <c r="Q53" s="9"/>
      <c r="R53" s="44">
        <v>116278</v>
      </c>
      <c r="T53" s="50"/>
      <c r="U53" s="50"/>
      <c r="V53" s="50"/>
      <c r="W53" s="44">
        <f t="shared" si="10"/>
        <v>7285246.1400000006</v>
      </c>
      <c r="X53" s="44">
        <f t="shared" si="13"/>
        <v>364262.30700000003</v>
      </c>
      <c r="Y53" s="44">
        <f t="shared" si="14"/>
        <v>728524.61400000006</v>
      </c>
      <c r="Z53" s="44">
        <f t="shared" si="15"/>
        <v>1092786.9210000001</v>
      </c>
      <c r="AA53" s="44">
        <f t="shared" si="16"/>
        <v>1457049.2280000001</v>
      </c>
      <c r="AB53" s="44">
        <f t="shared" si="17"/>
        <v>1821311.5350000001</v>
      </c>
    </row>
    <row r="54" spans="1:28">
      <c r="A54" t="s">
        <v>226</v>
      </c>
      <c r="B54" t="s">
        <v>966</v>
      </c>
      <c r="C54" t="s">
        <v>1269</v>
      </c>
      <c r="D54" t="s">
        <v>602</v>
      </c>
      <c r="E54" t="s">
        <v>601</v>
      </c>
      <c r="F54" t="s">
        <v>1133</v>
      </c>
      <c r="G54" t="s">
        <v>407</v>
      </c>
      <c r="H54" t="s">
        <v>18</v>
      </c>
      <c r="I54" s="44">
        <f t="shared" si="11"/>
        <v>74381</v>
      </c>
      <c r="J54" s="44">
        <v>33794</v>
      </c>
      <c r="K54" s="46">
        <f t="shared" si="7"/>
        <v>0.45433645689087265</v>
      </c>
      <c r="L54" s="44">
        <v>0</v>
      </c>
      <c r="M54" s="46">
        <f t="shared" si="8"/>
        <v>0</v>
      </c>
      <c r="N54" s="45">
        <f t="shared" si="12"/>
        <v>108175.4543364569</v>
      </c>
      <c r="O54" s="44">
        <v>6202</v>
      </c>
      <c r="P54" s="46">
        <f t="shared" si="9"/>
        <v>8.3381508718624375E-2</v>
      </c>
      <c r="Q54" s="9"/>
      <c r="R54" s="44">
        <v>114377</v>
      </c>
      <c r="T54" s="50"/>
      <c r="U54" s="50"/>
      <c r="V54" s="50"/>
      <c r="W54" s="44">
        <f t="shared" si="10"/>
        <v>7399623.1400000006</v>
      </c>
      <c r="X54" s="44">
        <f t="shared" si="13"/>
        <v>369981.15700000006</v>
      </c>
      <c r="Y54" s="44">
        <f t="shared" si="14"/>
        <v>739962.31400000013</v>
      </c>
      <c r="Z54" s="44">
        <f t="shared" si="15"/>
        <v>1109943.4710000001</v>
      </c>
      <c r="AA54" s="44">
        <f t="shared" si="16"/>
        <v>1479924.6280000003</v>
      </c>
      <c r="AB54" s="44">
        <f t="shared" si="17"/>
        <v>1849905.7850000001</v>
      </c>
    </row>
    <row r="55" spans="1:28">
      <c r="A55" t="s">
        <v>230</v>
      </c>
      <c r="B55" t="s">
        <v>970</v>
      </c>
      <c r="C55" t="s">
        <v>1273</v>
      </c>
      <c r="D55" t="s">
        <v>610</v>
      </c>
      <c r="E55" t="s">
        <v>609</v>
      </c>
      <c r="F55" t="s">
        <v>1146</v>
      </c>
      <c r="G55" t="s">
        <v>407</v>
      </c>
      <c r="H55" t="s">
        <v>18</v>
      </c>
      <c r="I55" s="44">
        <f t="shared" si="11"/>
        <v>74206</v>
      </c>
      <c r="J55" s="44">
        <v>30417</v>
      </c>
      <c r="K55" s="46">
        <f t="shared" si="7"/>
        <v>0.40989946904562974</v>
      </c>
      <c r="L55" s="44">
        <v>1419</v>
      </c>
      <c r="M55" s="46">
        <f t="shared" si="8"/>
        <v>1.9122442929143196E-2</v>
      </c>
      <c r="N55" s="45">
        <f t="shared" si="12"/>
        <v>106042.40989946904</v>
      </c>
      <c r="O55" s="44">
        <v>6030</v>
      </c>
      <c r="P55" s="46">
        <f t="shared" si="9"/>
        <v>8.1260275449424574E-2</v>
      </c>
      <c r="Q55" s="9"/>
      <c r="R55" s="44">
        <v>112072</v>
      </c>
      <c r="T55" s="50"/>
      <c r="U55" s="50"/>
      <c r="V55" s="50"/>
      <c r="W55" s="44">
        <f t="shared" si="10"/>
        <v>7511695.1400000006</v>
      </c>
      <c r="X55" s="44">
        <f t="shared" si="13"/>
        <v>375584.75700000004</v>
      </c>
      <c r="Y55" s="44">
        <f t="shared" si="14"/>
        <v>751169.51400000008</v>
      </c>
      <c r="Z55" s="44">
        <f t="shared" si="15"/>
        <v>1126754.2709999999</v>
      </c>
      <c r="AA55" s="44">
        <f t="shared" si="16"/>
        <v>1502339.0280000002</v>
      </c>
      <c r="AB55" s="44">
        <f t="shared" si="17"/>
        <v>1877923.7850000001</v>
      </c>
    </row>
    <row r="56" spans="1:28">
      <c r="A56" t="s">
        <v>232</v>
      </c>
      <c r="B56" t="s">
        <v>972</v>
      </c>
      <c r="C56" t="s">
        <v>1275</v>
      </c>
      <c r="D56" t="s">
        <v>545</v>
      </c>
      <c r="E56" t="s">
        <v>612</v>
      </c>
      <c r="F56" t="s">
        <v>1140</v>
      </c>
      <c r="G56" t="s">
        <v>407</v>
      </c>
      <c r="H56" t="s">
        <v>18</v>
      </c>
      <c r="I56" s="44">
        <f t="shared" si="11"/>
        <v>67884</v>
      </c>
      <c r="J56" s="44">
        <v>18483</v>
      </c>
      <c r="K56" s="46">
        <f t="shared" si="7"/>
        <v>0.27227328972953863</v>
      </c>
      <c r="L56" s="44">
        <v>19045</v>
      </c>
      <c r="M56" s="46">
        <f t="shared" si="8"/>
        <v>0.28055211831948618</v>
      </c>
      <c r="N56" s="45">
        <f t="shared" si="12"/>
        <v>105412.27227328972</v>
      </c>
      <c r="O56" s="44">
        <v>5834</v>
      </c>
      <c r="P56" s="46">
        <f t="shared" si="9"/>
        <v>8.5940722408815035E-2</v>
      </c>
      <c r="R56" s="44">
        <v>111246</v>
      </c>
      <c r="T56" s="50"/>
      <c r="U56" s="50"/>
      <c r="V56" s="50"/>
      <c r="W56" s="44">
        <f t="shared" si="10"/>
        <v>7622941.1400000006</v>
      </c>
      <c r="X56" s="44">
        <f t="shared" si="13"/>
        <v>381147.05700000003</v>
      </c>
      <c r="Y56" s="44">
        <f t="shared" si="14"/>
        <v>762294.11400000006</v>
      </c>
      <c r="Z56" s="44">
        <f t="shared" si="15"/>
        <v>1143441.1710000001</v>
      </c>
      <c r="AA56" s="44">
        <f t="shared" si="16"/>
        <v>1524588.2280000001</v>
      </c>
      <c r="AB56" s="44">
        <f t="shared" si="17"/>
        <v>1905735.2850000001</v>
      </c>
    </row>
    <row r="57" spans="1:28">
      <c r="A57" t="s">
        <v>235</v>
      </c>
      <c r="B57" t="s">
        <v>975</v>
      </c>
      <c r="C57" t="s">
        <v>1278</v>
      </c>
      <c r="D57" t="s">
        <v>501</v>
      </c>
      <c r="E57" t="s">
        <v>617</v>
      </c>
      <c r="F57" t="s">
        <v>1146</v>
      </c>
      <c r="G57" t="s">
        <v>407</v>
      </c>
      <c r="H57" t="s">
        <v>18</v>
      </c>
      <c r="I57" s="44">
        <f t="shared" si="11"/>
        <v>69175</v>
      </c>
      <c r="J57" s="44">
        <v>28572</v>
      </c>
      <c r="K57" s="46">
        <f t="shared" si="7"/>
        <v>0.41303939284423563</v>
      </c>
      <c r="L57" s="44">
        <v>5493</v>
      </c>
      <c r="M57" s="46">
        <f t="shared" si="8"/>
        <v>7.9407300325262012E-2</v>
      </c>
      <c r="N57" s="45">
        <f t="shared" si="12"/>
        <v>103240.41303939285</v>
      </c>
      <c r="O57" s="44">
        <v>5676</v>
      </c>
      <c r="P57" s="46">
        <f t="shared" si="9"/>
        <v>8.2052764727141306E-2</v>
      </c>
      <c r="Q57" s="9"/>
      <c r="R57" s="44">
        <v>108916</v>
      </c>
      <c r="T57" s="50"/>
      <c r="U57" s="50"/>
      <c r="V57" s="50"/>
      <c r="W57" s="44">
        <f t="shared" si="10"/>
        <v>7731857.1400000006</v>
      </c>
      <c r="X57" s="44">
        <f t="shared" si="13"/>
        <v>386592.85700000008</v>
      </c>
      <c r="Y57" s="44">
        <f t="shared" si="14"/>
        <v>773185.71400000015</v>
      </c>
      <c r="Z57" s="44">
        <f t="shared" si="15"/>
        <v>1159778.571</v>
      </c>
      <c r="AA57" s="44">
        <f t="shared" si="16"/>
        <v>1546371.4280000003</v>
      </c>
      <c r="AB57" s="44">
        <f t="shared" si="17"/>
        <v>1932964.2850000001</v>
      </c>
    </row>
    <row r="58" spans="1:28">
      <c r="A58" t="s">
        <v>239</v>
      </c>
      <c r="B58" t="s">
        <v>979</v>
      </c>
      <c r="C58" t="s">
        <v>1282</v>
      </c>
      <c r="D58" t="s">
        <v>622</v>
      </c>
      <c r="E58" t="s">
        <v>621</v>
      </c>
      <c r="F58" t="s">
        <v>1137</v>
      </c>
      <c r="G58" t="s">
        <v>407</v>
      </c>
      <c r="H58" t="s">
        <v>18</v>
      </c>
      <c r="I58" s="44">
        <f t="shared" si="11"/>
        <v>74072</v>
      </c>
      <c r="J58" s="44">
        <v>22484</v>
      </c>
      <c r="K58" s="46">
        <f t="shared" si="7"/>
        <v>0.30354249918997733</v>
      </c>
      <c r="L58" s="44">
        <v>3813</v>
      </c>
      <c r="M58" s="46">
        <f t="shared" si="8"/>
        <v>5.1476941354357923E-2</v>
      </c>
      <c r="N58" s="45">
        <f t="shared" si="12"/>
        <v>100369.30354249918</v>
      </c>
      <c r="O58" s="44">
        <v>5837</v>
      </c>
      <c r="P58" s="46">
        <f t="shared" si="9"/>
        <v>7.8801706447780534E-2</v>
      </c>
      <c r="Q58" s="9"/>
      <c r="R58" s="44">
        <v>106206</v>
      </c>
      <c r="T58" s="50"/>
      <c r="U58" s="50"/>
      <c r="V58" s="50"/>
      <c r="W58" s="44">
        <f t="shared" si="10"/>
        <v>7838063.1400000006</v>
      </c>
      <c r="X58" s="44">
        <f t="shared" si="13"/>
        <v>391903.15700000006</v>
      </c>
      <c r="Y58" s="44">
        <f t="shared" si="14"/>
        <v>783806.31400000013</v>
      </c>
      <c r="Z58" s="44">
        <f t="shared" si="15"/>
        <v>1175709.4710000001</v>
      </c>
      <c r="AA58" s="44">
        <f t="shared" si="16"/>
        <v>1567612.6280000003</v>
      </c>
      <c r="AB58" s="44">
        <f t="shared" si="17"/>
        <v>1959515.7850000001</v>
      </c>
    </row>
    <row r="59" spans="1:28">
      <c r="A59" t="s">
        <v>240</v>
      </c>
      <c r="B59" t="s">
        <v>980</v>
      </c>
      <c r="C59" t="s">
        <v>1283</v>
      </c>
      <c r="D59" t="s">
        <v>510</v>
      </c>
      <c r="E59" t="s">
        <v>623</v>
      </c>
      <c r="F59" t="s">
        <v>1134</v>
      </c>
      <c r="G59" t="s">
        <v>407</v>
      </c>
      <c r="H59" t="s">
        <v>18</v>
      </c>
      <c r="I59" s="44">
        <f t="shared" si="11"/>
        <v>74310</v>
      </c>
      <c r="J59" s="44">
        <v>15607</v>
      </c>
      <c r="K59" s="46">
        <f t="shared" si="7"/>
        <v>0.21002556856412327</v>
      </c>
      <c r="L59" s="44">
        <v>10600</v>
      </c>
      <c r="M59" s="46">
        <f t="shared" si="8"/>
        <v>0.14264567352980756</v>
      </c>
      <c r="N59" s="45">
        <f t="shared" si="12"/>
        <v>100517.21002556857</v>
      </c>
      <c r="O59" s="44">
        <v>5354</v>
      </c>
      <c r="P59" s="46">
        <f t="shared" si="9"/>
        <v>7.2049522271565067E-2</v>
      </c>
      <c r="Q59" s="9"/>
      <c r="R59" s="44">
        <v>105871</v>
      </c>
      <c r="T59" s="50"/>
      <c r="U59" s="50"/>
      <c r="V59" s="50"/>
      <c r="W59" s="44">
        <f t="shared" si="10"/>
        <v>7943934.1400000006</v>
      </c>
      <c r="X59" s="44">
        <f t="shared" si="13"/>
        <v>397196.70700000005</v>
      </c>
      <c r="Y59" s="44">
        <f t="shared" si="14"/>
        <v>794393.41400000011</v>
      </c>
      <c r="Z59" s="44">
        <f t="shared" si="15"/>
        <v>1191590.121</v>
      </c>
      <c r="AA59" s="44">
        <f t="shared" si="16"/>
        <v>1588786.8280000002</v>
      </c>
      <c r="AB59" s="44">
        <f t="shared" si="17"/>
        <v>1985983.5350000001</v>
      </c>
    </row>
    <row r="60" spans="1:28">
      <c r="A60" t="s">
        <v>242</v>
      </c>
      <c r="B60" t="s">
        <v>983</v>
      </c>
      <c r="C60" t="s">
        <v>1283</v>
      </c>
      <c r="D60" t="s">
        <v>510</v>
      </c>
      <c r="E60" t="s">
        <v>627</v>
      </c>
      <c r="F60" t="s">
        <v>1134</v>
      </c>
      <c r="G60" t="s">
        <v>407</v>
      </c>
      <c r="H60" t="s">
        <v>18</v>
      </c>
      <c r="I60" s="44">
        <f t="shared" si="11"/>
        <v>74171</v>
      </c>
      <c r="J60" s="44">
        <v>15286</v>
      </c>
      <c r="K60" s="46">
        <f t="shared" si="7"/>
        <v>0.20609132949535533</v>
      </c>
      <c r="L60" s="44">
        <v>10232</v>
      </c>
      <c r="M60" s="46">
        <f t="shared" si="8"/>
        <v>0.13795149047471383</v>
      </c>
      <c r="N60" s="45">
        <f t="shared" si="12"/>
        <v>99689.206091329499</v>
      </c>
      <c r="O60" s="44">
        <v>5296</v>
      </c>
      <c r="P60" s="46">
        <f t="shared" si="9"/>
        <v>7.1402569737498478E-2</v>
      </c>
      <c r="Q60" s="9"/>
      <c r="R60" s="44">
        <v>104985</v>
      </c>
      <c r="T60" s="50">
        <f>COUNT(R10:R60)</f>
        <v>51</v>
      </c>
      <c r="U60" s="51">
        <f>T60/A78</f>
        <v>0.796875</v>
      </c>
      <c r="V60" s="57" t="s">
        <v>395</v>
      </c>
      <c r="W60" s="44">
        <f t="shared" si="10"/>
        <v>8048919.1400000006</v>
      </c>
      <c r="X60" s="44">
        <f t="shared" si="13"/>
        <v>402445.95700000005</v>
      </c>
      <c r="Y60" s="44">
        <f t="shared" si="14"/>
        <v>804891.91400000011</v>
      </c>
      <c r="Z60" s="44">
        <f t="shared" si="15"/>
        <v>1207337.871</v>
      </c>
      <c r="AA60" s="44">
        <f t="shared" si="16"/>
        <v>1609783.8280000002</v>
      </c>
      <c r="AB60" s="44">
        <f t="shared" si="17"/>
        <v>2012229.7850000001</v>
      </c>
    </row>
    <row r="61" spans="1:28">
      <c r="A61" t="s">
        <v>249</v>
      </c>
      <c r="B61" t="s">
        <v>990</v>
      </c>
      <c r="C61" t="s">
        <v>1292</v>
      </c>
      <c r="D61" t="s">
        <v>459</v>
      </c>
      <c r="E61" t="s">
        <v>636</v>
      </c>
      <c r="F61" t="s">
        <v>1144</v>
      </c>
      <c r="G61" t="s">
        <v>407</v>
      </c>
      <c r="H61" t="s">
        <v>18</v>
      </c>
      <c r="I61" s="44">
        <f t="shared" si="11"/>
        <v>73934.460000000006</v>
      </c>
      <c r="J61" s="44">
        <v>15252</v>
      </c>
      <c r="K61" s="46">
        <f t="shared" si="7"/>
        <v>0.2062908148649493</v>
      </c>
      <c r="L61" s="44">
        <v>3275</v>
      </c>
      <c r="M61" s="46">
        <f t="shared" si="8"/>
        <v>4.4295988636422041E-2</v>
      </c>
      <c r="N61" s="45">
        <f t="shared" si="12"/>
        <v>92461.666290814872</v>
      </c>
      <c r="O61" s="44">
        <v>5120</v>
      </c>
      <c r="P61" s="46">
        <f t="shared" si="9"/>
        <v>6.9250522692665906E-2</v>
      </c>
      <c r="Q61" s="9"/>
      <c r="R61" s="44">
        <v>97581.46</v>
      </c>
      <c r="T61" s="50"/>
      <c r="U61" s="50"/>
      <c r="V61" s="50"/>
      <c r="W61" s="44">
        <f t="shared" si="10"/>
        <v>8146500.6000000006</v>
      </c>
      <c r="X61" s="44">
        <f t="shared" si="13"/>
        <v>407325.03</v>
      </c>
      <c r="Y61" s="44">
        <f t="shared" si="14"/>
        <v>814650.06</v>
      </c>
      <c r="Z61" s="44">
        <f t="shared" si="15"/>
        <v>1221975.0900000001</v>
      </c>
      <c r="AA61" s="44">
        <f t="shared" si="16"/>
        <v>1629300.12</v>
      </c>
      <c r="AB61" s="44">
        <f t="shared" si="17"/>
        <v>2036625.1500000001</v>
      </c>
    </row>
    <row r="62" spans="1:28">
      <c r="A62" t="s">
        <v>258</v>
      </c>
      <c r="B62" t="s">
        <v>999</v>
      </c>
      <c r="C62" t="s">
        <v>1300</v>
      </c>
      <c r="D62" t="s">
        <v>529</v>
      </c>
      <c r="E62" t="s">
        <v>651</v>
      </c>
      <c r="F62" t="s">
        <v>1145</v>
      </c>
      <c r="G62" t="s">
        <v>407</v>
      </c>
      <c r="H62" t="s">
        <v>18</v>
      </c>
      <c r="I62" s="44">
        <f t="shared" si="11"/>
        <v>71581</v>
      </c>
      <c r="J62" s="44">
        <v>1390</v>
      </c>
      <c r="K62" s="46">
        <f t="shared" si="7"/>
        <v>1.9418560791271428E-2</v>
      </c>
      <c r="L62" s="44">
        <v>15452</v>
      </c>
      <c r="M62" s="46">
        <f t="shared" si="8"/>
        <v>0.21586733909836409</v>
      </c>
      <c r="N62" s="45">
        <f t="shared" si="12"/>
        <v>88423.019418560798</v>
      </c>
      <c r="O62" s="44">
        <v>4334</v>
      </c>
      <c r="P62" s="46">
        <f t="shared" si="9"/>
        <v>6.0546793143431914E-2</v>
      </c>
      <c r="Q62" s="9"/>
      <c r="R62" s="44">
        <v>92757</v>
      </c>
      <c r="T62" s="50">
        <f>COUNT(R10:R62)</f>
        <v>53</v>
      </c>
      <c r="U62" s="51">
        <f>T62/A78</f>
        <v>0.828125</v>
      </c>
      <c r="V62" s="57" t="s">
        <v>396</v>
      </c>
      <c r="W62" s="44">
        <f t="shared" si="10"/>
        <v>8239257.6000000006</v>
      </c>
      <c r="X62" s="44">
        <f t="shared" si="13"/>
        <v>411962.88000000006</v>
      </c>
      <c r="Y62" s="44">
        <f t="shared" si="14"/>
        <v>823925.76000000013</v>
      </c>
      <c r="Z62" s="44">
        <f t="shared" si="15"/>
        <v>1235888.6400000001</v>
      </c>
      <c r="AA62" s="44">
        <f t="shared" si="16"/>
        <v>1647851.5200000003</v>
      </c>
      <c r="AB62" s="44">
        <f t="shared" si="17"/>
        <v>2059814.4000000001</v>
      </c>
    </row>
    <row r="63" spans="1:28">
      <c r="A63" t="s">
        <v>265</v>
      </c>
      <c r="B63" t="s">
        <v>1006</v>
      </c>
      <c r="C63" t="s">
        <v>1306</v>
      </c>
      <c r="D63" t="s">
        <v>662</v>
      </c>
      <c r="E63" t="s">
        <v>661</v>
      </c>
      <c r="F63" t="s">
        <v>1134</v>
      </c>
      <c r="G63" t="s">
        <v>407</v>
      </c>
      <c r="H63" t="s">
        <v>18</v>
      </c>
      <c r="I63" s="44">
        <f t="shared" si="11"/>
        <v>66072</v>
      </c>
      <c r="J63" s="44">
        <v>1574</v>
      </c>
      <c r="K63" s="46">
        <f t="shared" si="7"/>
        <v>2.3822496670299068E-2</v>
      </c>
      <c r="L63" s="44">
        <v>15921</v>
      </c>
      <c r="M63" s="46">
        <f t="shared" si="8"/>
        <v>0.2409644024700327</v>
      </c>
      <c r="N63" s="45">
        <f t="shared" si="12"/>
        <v>83567.023822496674</v>
      </c>
      <c r="O63" s="44">
        <v>3931</v>
      </c>
      <c r="P63" s="46">
        <f t="shared" si="9"/>
        <v>5.9495701658796467E-2</v>
      </c>
      <c r="Q63" s="9"/>
      <c r="R63" s="44">
        <v>87498</v>
      </c>
      <c r="T63" s="50"/>
      <c r="U63" s="50"/>
      <c r="V63" s="50"/>
      <c r="W63" s="44">
        <f t="shared" si="10"/>
        <v>8326755.6000000006</v>
      </c>
      <c r="X63" s="44">
        <f t="shared" si="13"/>
        <v>416337.78</v>
      </c>
      <c r="Y63" s="44">
        <f t="shared" si="14"/>
        <v>832675.56</v>
      </c>
      <c r="Z63" s="44">
        <f t="shared" si="15"/>
        <v>1249013.3400000001</v>
      </c>
      <c r="AA63" s="44">
        <f t="shared" si="16"/>
        <v>1665351.12</v>
      </c>
      <c r="AB63" s="44">
        <f t="shared" si="17"/>
        <v>2081688.9000000001</v>
      </c>
    </row>
    <row r="64" spans="1:28">
      <c r="A64" t="s">
        <v>266</v>
      </c>
      <c r="B64" t="s">
        <v>1007</v>
      </c>
      <c r="C64" t="s">
        <v>1307</v>
      </c>
      <c r="D64" t="s">
        <v>432</v>
      </c>
      <c r="E64" t="s">
        <v>663</v>
      </c>
      <c r="F64" t="s">
        <v>1148</v>
      </c>
      <c r="G64" t="s">
        <v>407</v>
      </c>
      <c r="H64" t="s">
        <v>18</v>
      </c>
      <c r="I64" s="44">
        <f t="shared" si="11"/>
        <v>71094</v>
      </c>
      <c r="J64" s="44">
        <v>1511</v>
      </c>
      <c r="K64" s="46">
        <f t="shared" si="7"/>
        <v>2.1253551635862379E-2</v>
      </c>
      <c r="L64" s="44">
        <v>9849</v>
      </c>
      <c r="M64" s="46">
        <f t="shared" si="8"/>
        <v>0.13853489745970124</v>
      </c>
      <c r="N64" s="45">
        <f t="shared" si="12"/>
        <v>82454.021253551633</v>
      </c>
      <c r="O64" s="44">
        <v>4334</v>
      </c>
      <c r="P64" s="46">
        <f t="shared" si="9"/>
        <v>6.0961543871494078E-2</v>
      </c>
      <c r="Q64" s="9"/>
      <c r="R64" s="44">
        <v>86788</v>
      </c>
      <c r="T64" s="50"/>
      <c r="U64" s="50"/>
      <c r="V64" s="50"/>
      <c r="W64" s="44">
        <f t="shared" si="10"/>
        <v>8413543.6000000015</v>
      </c>
      <c r="X64" s="44">
        <f t="shared" si="13"/>
        <v>420677.18000000011</v>
      </c>
      <c r="Y64" s="44">
        <f t="shared" si="14"/>
        <v>841354.36000000022</v>
      </c>
      <c r="Z64" s="44">
        <f t="shared" si="15"/>
        <v>1262031.5400000003</v>
      </c>
      <c r="AA64" s="44">
        <f t="shared" si="16"/>
        <v>1682708.7200000004</v>
      </c>
      <c r="AB64" s="44">
        <f t="shared" si="17"/>
        <v>2103385.9000000004</v>
      </c>
    </row>
    <row r="65" spans="1:28">
      <c r="A65" t="s">
        <v>270</v>
      </c>
      <c r="B65" t="s">
        <v>1011</v>
      </c>
      <c r="C65" t="s">
        <v>1311</v>
      </c>
      <c r="D65" t="s">
        <v>670</v>
      </c>
      <c r="E65" t="s">
        <v>669</v>
      </c>
      <c r="F65" t="s">
        <v>1132</v>
      </c>
      <c r="G65" t="s">
        <v>407</v>
      </c>
      <c r="H65" t="s">
        <v>18</v>
      </c>
      <c r="I65" s="44">
        <f t="shared" si="11"/>
        <v>62853</v>
      </c>
      <c r="J65" s="44">
        <v>1328</v>
      </c>
      <c r="K65" s="46">
        <f t="shared" si="7"/>
        <v>2.1128665298394668E-2</v>
      </c>
      <c r="L65" s="44">
        <v>16084</v>
      </c>
      <c r="M65" s="46">
        <f t="shared" si="8"/>
        <v>0.25589868423146073</v>
      </c>
      <c r="N65" s="45">
        <f t="shared" si="12"/>
        <v>80265.021128665307</v>
      </c>
      <c r="O65" s="44">
        <v>4992</v>
      </c>
      <c r="P65" s="46">
        <f t="shared" si="9"/>
        <v>7.9423416543363087E-2</v>
      </c>
      <c r="Q65" s="9"/>
      <c r="R65" s="44">
        <v>85257</v>
      </c>
      <c r="T65" s="50"/>
      <c r="U65" s="50"/>
      <c r="V65" s="50"/>
      <c r="W65" s="44">
        <f t="shared" si="10"/>
        <v>8498800.6000000015</v>
      </c>
      <c r="X65" s="44">
        <f t="shared" si="13"/>
        <v>424940.03000000009</v>
      </c>
      <c r="Y65" s="44">
        <f t="shared" si="14"/>
        <v>849880.06000000017</v>
      </c>
      <c r="Z65" s="44">
        <f t="shared" si="15"/>
        <v>1274820.0900000001</v>
      </c>
      <c r="AA65" s="44">
        <f t="shared" si="16"/>
        <v>1699760.1200000003</v>
      </c>
      <c r="AB65" s="44">
        <f t="shared" si="17"/>
        <v>2124700.1500000004</v>
      </c>
    </row>
    <row r="66" spans="1:28">
      <c r="A66" t="s">
        <v>217</v>
      </c>
      <c r="B66" t="s">
        <v>1022</v>
      </c>
      <c r="C66" t="s">
        <v>1322</v>
      </c>
      <c r="D66" t="s">
        <v>501</v>
      </c>
      <c r="E66" t="s">
        <v>587</v>
      </c>
      <c r="F66" t="s">
        <v>1136</v>
      </c>
      <c r="G66" t="s">
        <v>407</v>
      </c>
      <c r="H66" t="s">
        <v>18</v>
      </c>
      <c r="I66" s="44">
        <f t="shared" si="11"/>
        <v>69349</v>
      </c>
      <c r="J66" s="44">
        <v>1365</v>
      </c>
      <c r="K66" s="46">
        <f t="shared" si="7"/>
        <v>1.9683052387200969E-2</v>
      </c>
      <c r="L66" s="44">
        <v>6100</v>
      </c>
      <c r="M66" s="46">
        <f t="shared" si="8"/>
        <v>8.796089345196037E-2</v>
      </c>
      <c r="N66" s="45">
        <f t="shared" si="12"/>
        <v>76814.019683052393</v>
      </c>
      <c r="O66" s="44">
        <v>4128</v>
      </c>
      <c r="P66" s="46">
        <f t="shared" si="9"/>
        <v>5.9525011175359417E-2</v>
      </c>
      <c r="Q66" s="9"/>
      <c r="R66" s="44">
        <v>80942</v>
      </c>
      <c r="T66" s="50">
        <f>COUNT(R10:R66)</f>
        <v>57</v>
      </c>
      <c r="U66" s="51">
        <f>T66/A78</f>
        <v>0.890625</v>
      </c>
      <c r="V66" s="57" t="s">
        <v>397</v>
      </c>
      <c r="W66" s="44">
        <f t="shared" si="10"/>
        <v>8579742.6000000015</v>
      </c>
      <c r="X66" s="44">
        <f t="shared" si="13"/>
        <v>428987.13000000012</v>
      </c>
      <c r="Y66" s="44">
        <f t="shared" si="14"/>
        <v>857974.26000000024</v>
      </c>
      <c r="Z66" s="44">
        <f t="shared" si="15"/>
        <v>1286961.3900000001</v>
      </c>
      <c r="AA66" s="44">
        <f t="shared" si="16"/>
        <v>1715948.5200000005</v>
      </c>
      <c r="AB66" s="44">
        <f t="shared" si="17"/>
        <v>2144935.6500000004</v>
      </c>
    </row>
    <row r="67" spans="1:28">
      <c r="A67" t="s">
        <v>303</v>
      </c>
      <c r="B67" t="s">
        <v>1043</v>
      </c>
      <c r="C67" t="s">
        <v>1342</v>
      </c>
      <c r="D67" t="s">
        <v>717</v>
      </c>
      <c r="E67" t="s">
        <v>716</v>
      </c>
      <c r="F67" t="s">
        <v>1137</v>
      </c>
      <c r="G67" t="s">
        <v>407</v>
      </c>
      <c r="H67" t="s">
        <v>18</v>
      </c>
      <c r="I67" s="44">
        <f t="shared" si="11"/>
        <v>48438</v>
      </c>
      <c r="J67" s="44">
        <v>12206</v>
      </c>
      <c r="K67" s="46">
        <f t="shared" si="7"/>
        <v>0.25199223749948385</v>
      </c>
      <c r="L67" s="44">
        <v>5340</v>
      </c>
      <c r="M67" s="46">
        <f t="shared" si="8"/>
        <v>0.11024402328750155</v>
      </c>
      <c r="N67" s="45">
        <f t="shared" si="12"/>
        <v>65984.251992237492</v>
      </c>
      <c r="O67" s="44">
        <v>5196</v>
      </c>
      <c r="P67" s="46">
        <f t="shared" si="9"/>
        <v>0.10727115074941163</v>
      </c>
      <c r="Q67" s="9"/>
      <c r="R67" s="44">
        <v>71180</v>
      </c>
      <c r="T67" s="50">
        <f>COUNT(R10:R67)</f>
        <v>58</v>
      </c>
      <c r="U67" s="51">
        <f>T67/A78</f>
        <v>0.90625</v>
      </c>
      <c r="V67" s="52" t="s">
        <v>398</v>
      </c>
      <c r="W67" s="44">
        <f t="shared" si="10"/>
        <v>8650922.6000000015</v>
      </c>
      <c r="X67" s="44">
        <f t="shared" si="13"/>
        <v>432546.13000000012</v>
      </c>
      <c r="Y67" s="44">
        <f t="shared" si="14"/>
        <v>865092.26000000024</v>
      </c>
      <c r="Z67" s="44">
        <f t="shared" si="15"/>
        <v>1297638.3900000001</v>
      </c>
      <c r="AA67" s="44">
        <f t="shared" si="16"/>
        <v>1730184.5200000005</v>
      </c>
      <c r="AB67" s="44">
        <f t="shared" si="17"/>
        <v>2162730.6500000004</v>
      </c>
    </row>
    <row r="68" spans="1:28">
      <c r="A68" t="s">
        <v>305</v>
      </c>
      <c r="B68" t="s">
        <v>1045</v>
      </c>
      <c r="C68" t="s">
        <v>1288</v>
      </c>
      <c r="D68" t="s">
        <v>545</v>
      </c>
      <c r="E68" t="s">
        <v>719</v>
      </c>
      <c r="F68" t="s">
        <v>1133</v>
      </c>
      <c r="G68" t="s">
        <v>407</v>
      </c>
      <c r="H68" t="s">
        <v>18</v>
      </c>
      <c r="I68" s="44">
        <f t="shared" si="11"/>
        <v>60164</v>
      </c>
      <c r="J68" s="44">
        <v>1735</v>
      </c>
      <c r="K68" s="46">
        <f t="shared" si="7"/>
        <v>2.8837843228508742E-2</v>
      </c>
      <c r="L68" s="44">
        <v>1898</v>
      </c>
      <c r="M68" s="46">
        <f t="shared" si="8"/>
        <v>3.1547104580812446E-2</v>
      </c>
      <c r="N68" s="45">
        <f t="shared" si="12"/>
        <v>63797.028837843231</v>
      </c>
      <c r="O68" s="44">
        <v>4397</v>
      </c>
      <c r="P68" s="46">
        <f t="shared" si="9"/>
        <v>7.308357157103916E-2</v>
      </c>
      <c r="Q68" s="9"/>
      <c r="R68" s="44">
        <v>68194</v>
      </c>
      <c r="T68" s="50"/>
      <c r="U68" s="50"/>
      <c r="V68" s="50"/>
      <c r="W68" s="44">
        <f t="shared" si="10"/>
        <v>8719116.6000000015</v>
      </c>
      <c r="X68" s="44">
        <f t="shared" si="13"/>
        <v>435955.83000000007</v>
      </c>
      <c r="Y68" s="44">
        <f t="shared" si="14"/>
        <v>871911.66000000015</v>
      </c>
      <c r="Z68" s="44">
        <f t="shared" si="15"/>
        <v>1307867.4900000002</v>
      </c>
      <c r="AA68" s="44">
        <f t="shared" si="16"/>
        <v>1743823.3200000003</v>
      </c>
      <c r="AB68" s="44">
        <f t="shared" si="17"/>
        <v>2179779.1500000004</v>
      </c>
    </row>
    <row r="69" spans="1:28">
      <c r="A69" t="s">
        <v>319</v>
      </c>
      <c r="B69" t="s">
        <v>1059</v>
      </c>
      <c r="C69" t="s">
        <v>1357</v>
      </c>
      <c r="D69" t="s">
        <v>743</v>
      </c>
      <c r="E69" t="s">
        <v>742</v>
      </c>
      <c r="F69" t="s">
        <v>1134</v>
      </c>
      <c r="G69" t="s">
        <v>407</v>
      </c>
      <c r="H69" t="s">
        <v>18</v>
      </c>
      <c r="I69" s="44">
        <f t="shared" si="11"/>
        <v>58189</v>
      </c>
      <c r="J69" s="44">
        <v>828</v>
      </c>
      <c r="K69" s="46">
        <f t="shared" si="7"/>
        <v>1.4229493546890305E-2</v>
      </c>
      <c r="L69" s="44">
        <v>3066</v>
      </c>
      <c r="M69" s="46">
        <f t="shared" si="8"/>
        <v>5.2690371032325697E-2</v>
      </c>
      <c r="N69" s="45">
        <f t="shared" si="12"/>
        <v>62083.01422949355</v>
      </c>
      <c r="O69" s="44">
        <v>1872</v>
      </c>
      <c r="P69" s="46">
        <f t="shared" si="9"/>
        <v>3.2171028888621563E-2</v>
      </c>
      <c r="Q69" s="9"/>
      <c r="R69" s="44">
        <v>63955</v>
      </c>
      <c r="T69" s="50"/>
      <c r="U69" s="50"/>
      <c r="V69" s="50"/>
      <c r="W69" s="44">
        <f t="shared" si="10"/>
        <v>8783071.6000000015</v>
      </c>
      <c r="X69" s="44">
        <f t="shared" si="13"/>
        <v>439153.58000000007</v>
      </c>
      <c r="Y69" s="44">
        <f t="shared" si="14"/>
        <v>878307.16000000015</v>
      </c>
      <c r="Z69" s="44">
        <f t="shared" si="15"/>
        <v>1317460.7400000002</v>
      </c>
      <c r="AA69" s="44">
        <f t="shared" si="16"/>
        <v>1756614.3200000003</v>
      </c>
      <c r="AB69" s="44">
        <f t="shared" si="17"/>
        <v>2195767.9000000004</v>
      </c>
    </row>
    <row r="70" spans="1:28">
      <c r="A70" t="s">
        <v>373</v>
      </c>
      <c r="B70" t="s">
        <v>1113</v>
      </c>
      <c r="C70" t="s">
        <v>1410</v>
      </c>
      <c r="D70" t="s">
        <v>835</v>
      </c>
      <c r="E70" t="s">
        <v>834</v>
      </c>
      <c r="F70" t="s">
        <v>1131</v>
      </c>
      <c r="G70" t="s">
        <v>407</v>
      </c>
      <c r="H70" t="s">
        <v>18</v>
      </c>
      <c r="I70" s="44">
        <f t="shared" si="11"/>
        <v>33201</v>
      </c>
      <c r="J70" s="44">
        <v>25</v>
      </c>
      <c r="K70" s="46">
        <f t="shared" si="7"/>
        <v>7.5298936779012683E-4</v>
      </c>
      <c r="L70" s="44">
        <v>531</v>
      </c>
      <c r="M70" s="46">
        <f t="shared" si="8"/>
        <v>1.5993494171862292E-2</v>
      </c>
      <c r="N70" s="45">
        <f t="shared" si="12"/>
        <v>33757.00075298937</v>
      </c>
      <c r="O70" s="44">
        <v>891</v>
      </c>
      <c r="P70" s="46">
        <f t="shared" si="9"/>
        <v>2.6836541068040121E-2</v>
      </c>
      <c r="Q70" s="9"/>
      <c r="R70" s="44">
        <v>34648</v>
      </c>
      <c r="T70" s="50"/>
      <c r="U70" s="50"/>
      <c r="V70" s="50"/>
      <c r="W70" s="44">
        <f t="shared" si="10"/>
        <v>8817719.6000000015</v>
      </c>
      <c r="X70" s="44">
        <f t="shared" si="13"/>
        <v>440885.9800000001</v>
      </c>
      <c r="Y70" s="44">
        <f t="shared" si="14"/>
        <v>881771.9600000002</v>
      </c>
      <c r="Z70" s="44">
        <f t="shared" si="15"/>
        <v>1322657.9400000002</v>
      </c>
      <c r="AA70" s="44">
        <f t="shared" si="16"/>
        <v>1763543.9200000004</v>
      </c>
      <c r="AB70" s="44">
        <f t="shared" si="17"/>
        <v>2204429.9000000004</v>
      </c>
    </row>
    <row r="71" spans="1:28">
      <c r="A71" t="s">
        <v>374</v>
      </c>
      <c r="B71" t="s">
        <v>1114</v>
      </c>
      <c r="C71" t="s">
        <v>1411</v>
      </c>
      <c r="D71" t="s">
        <v>469</v>
      </c>
      <c r="E71" t="s">
        <v>836</v>
      </c>
      <c r="F71" t="s">
        <v>1147</v>
      </c>
      <c r="G71" t="s">
        <v>407</v>
      </c>
      <c r="H71" t="s">
        <v>18</v>
      </c>
      <c r="I71" s="44">
        <f t="shared" si="11"/>
        <v>33201</v>
      </c>
      <c r="J71" s="44">
        <v>25</v>
      </c>
      <c r="K71" s="46">
        <f t="shared" si="7"/>
        <v>7.5298936779012683E-4</v>
      </c>
      <c r="L71" s="44">
        <v>71</v>
      </c>
      <c r="M71" s="46">
        <f t="shared" si="8"/>
        <v>2.13848980452396E-3</v>
      </c>
      <c r="N71" s="45">
        <f t="shared" si="12"/>
        <v>33297.00075298937</v>
      </c>
      <c r="O71" s="44">
        <v>891</v>
      </c>
      <c r="P71" s="46">
        <f t="shared" si="9"/>
        <v>2.6836541068040121E-2</v>
      </c>
      <c r="Q71" s="9"/>
      <c r="R71" s="44">
        <v>34188</v>
      </c>
      <c r="T71" s="50"/>
      <c r="U71" s="50"/>
      <c r="V71" s="50"/>
      <c r="W71" s="44">
        <f t="shared" si="10"/>
        <v>8851907.6000000015</v>
      </c>
      <c r="X71" s="44">
        <f t="shared" si="13"/>
        <v>442595.38000000012</v>
      </c>
      <c r="Y71" s="44">
        <f t="shared" si="14"/>
        <v>885190.76000000024</v>
      </c>
      <c r="Z71" s="44">
        <f t="shared" si="15"/>
        <v>1327786.1400000001</v>
      </c>
      <c r="AA71" s="44">
        <f t="shared" si="16"/>
        <v>1770381.5200000005</v>
      </c>
      <c r="AB71" s="44">
        <f t="shared" si="17"/>
        <v>2212976.9000000004</v>
      </c>
    </row>
    <row r="72" spans="1:28">
      <c r="A72" t="s">
        <v>379</v>
      </c>
      <c r="B72" t="s">
        <v>1119</v>
      </c>
      <c r="C72" t="s">
        <v>1312</v>
      </c>
      <c r="D72" t="s">
        <v>672</v>
      </c>
      <c r="E72" t="s">
        <v>526</v>
      </c>
      <c r="F72" t="s">
        <v>1130</v>
      </c>
      <c r="G72" t="s">
        <v>407</v>
      </c>
      <c r="H72" t="s">
        <v>18</v>
      </c>
      <c r="I72" s="44">
        <f t="shared" si="11"/>
        <v>25525</v>
      </c>
      <c r="J72" s="44">
        <v>0</v>
      </c>
      <c r="K72" s="46">
        <f t="shared" si="7"/>
        <v>0</v>
      </c>
      <c r="L72" s="44">
        <v>0</v>
      </c>
      <c r="M72" s="46">
        <f t="shared" si="8"/>
        <v>0</v>
      </c>
      <c r="N72" s="45">
        <f t="shared" si="12"/>
        <v>25525</v>
      </c>
      <c r="O72" s="44">
        <v>655</v>
      </c>
      <c r="P72" s="46">
        <f t="shared" si="9"/>
        <v>2.566111655239961E-2</v>
      </c>
      <c r="Q72" s="9"/>
      <c r="R72" s="44">
        <v>26180</v>
      </c>
      <c r="T72" s="50"/>
      <c r="U72" s="50"/>
      <c r="V72" s="50"/>
      <c r="W72" s="44">
        <f t="shared" si="10"/>
        <v>8878087.6000000015</v>
      </c>
      <c r="X72" s="44">
        <f t="shared" si="13"/>
        <v>443904.38000000012</v>
      </c>
      <c r="Y72" s="44">
        <f t="shared" si="14"/>
        <v>887808.76000000024</v>
      </c>
      <c r="Z72" s="44">
        <f t="shared" si="15"/>
        <v>1331713.1400000001</v>
      </c>
      <c r="AA72" s="44">
        <f t="shared" si="16"/>
        <v>1775617.5200000005</v>
      </c>
      <c r="AB72" s="44">
        <f t="shared" si="17"/>
        <v>2219521.9000000004</v>
      </c>
    </row>
    <row r="73" spans="1:28">
      <c r="A73" t="s">
        <v>380</v>
      </c>
      <c r="B73" t="s">
        <v>1120</v>
      </c>
      <c r="C73" t="s">
        <v>1416</v>
      </c>
      <c r="D73" t="s">
        <v>545</v>
      </c>
      <c r="E73" t="s">
        <v>844</v>
      </c>
      <c r="F73" t="s">
        <v>1145</v>
      </c>
      <c r="G73" t="s">
        <v>407</v>
      </c>
      <c r="H73" t="s">
        <v>18</v>
      </c>
      <c r="I73" s="47">
        <f t="shared" si="11"/>
        <v>25037</v>
      </c>
      <c r="J73" s="47">
        <v>0</v>
      </c>
      <c r="K73" s="48">
        <f t="shared" si="7"/>
        <v>0</v>
      </c>
      <c r="L73" s="47">
        <v>0</v>
      </c>
      <c r="M73" s="48">
        <f t="shared" si="8"/>
        <v>0</v>
      </c>
      <c r="N73" s="47">
        <f t="shared" si="12"/>
        <v>25037</v>
      </c>
      <c r="O73" s="47">
        <v>594</v>
      </c>
      <c r="P73" s="48">
        <f t="shared" si="9"/>
        <v>2.372488716699285E-2</v>
      </c>
      <c r="Q73" s="12"/>
      <c r="R73" s="47">
        <v>25631</v>
      </c>
      <c r="T73" s="50">
        <f>COUNT(R10:R73)</f>
        <v>64</v>
      </c>
      <c r="U73" s="51">
        <f>T73/A78</f>
        <v>1</v>
      </c>
      <c r="V73" s="50"/>
      <c r="W73" s="44">
        <f t="shared" si="10"/>
        <v>8903718.6000000015</v>
      </c>
      <c r="X73" s="44">
        <f t="shared" si="13"/>
        <v>445185.93000000011</v>
      </c>
      <c r="Y73" s="44">
        <f t="shared" si="14"/>
        <v>890371.86000000022</v>
      </c>
      <c r="Z73" s="44">
        <f t="shared" si="15"/>
        <v>1335557.7900000003</v>
      </c>
      <c r="AA73" s="44">
        <f t="shared" si="16"/>
        <v>1780743.7200000004</v>
      </c>
      <c r="AB73" s="44">
        <f t="shared" si="17"/>
        <v>2225929.6500000004</v>
      </c>
    </row>
    <row r="75" spans="1:28" ht="13.5" thickBot="1">
      <c r="H75" s="29" t="s">
        <v>404</v>
      </c>
      <c r="I75" s="13">
        <f>SUM(I10:I73)</f>
        <v>5608603.6000000006</v>
      </c>
      <c r="J75" s="13">
        <f>SUM(J10:J73)</f>
        <v>1531174</v>
      </c>
      <c r="K75" s="13"/>
      <c r="L75" s="13">
        <f>SUM(L10:L73)</f>
        <v>827790</v>
      </c>
      <c r="M75" s="13"/>
      <c r="N75" s="13">
        <f>SUM(N10:N73)</f>
        <v>7967585.8365597706</v>
      </c>
      <c r="O75" s="13">
        <f>SUM(O10:O73)</f>
        <v>936151</v>
      </c>
      <c r="P75" s="13"/>
      <c r="Q75" s="13"/>
      <c r="R75" s="13">
        <f>SUM(R10:R73)</f>
        <v>8903718.6000000015</v>
      </c>
    </row>
    <row r="76" spans="1:28" ht="13.5" thickTop="1"/>
    <row r="77" spans="1:28">
      <c r="A77" s="20" t="s">
        <v>1531</v>
      </c>
      <c r="H77" s="31" t="s">
        <v>1537</v>
      </c>
      <c r="I77" s="44">
        <f>MAX(I10:I73)</f>
        <v>225627</v>
      </c>
      <c r="J77" s="44">
        <f t="shared" ref="J77:R77" si="18">MAX(J10:J73)</f>
        <v>51171</v>
      </c>
      <c r="K77" s="46">
        <f t="shared" si="18"/>
        <v>0.54765829016653111</v>
      </c>
      <c r="L77" s="44">
        <f t="shared" si="18"/>
        <v>50083</v>
      </c>
      <c r="M77" s="46">
        <f t="shared" si="18"/>
        <v>0.61339391786794695</v>
      </c>
      <c r="N77" s="44">
        <f t="shared" si="18"/>
        <v>226545.11263635068</v>
      </c>
      <c r="O77" s="44">
        <f t="shared" si="18"/>
        <v>199668</v>
      </c>
      <c r="P77" s="46">
        <f t="shared" si="18"/>
        <v>0.99262937436687815</v>
      </c>
      <c r="Q77" s="11"/>
      <c r="R77" s="44">
        <f t="shared" si="18"/>
        <v>425775</v>
      </c>
    </row>
    <row r="78" spans="1:28">
      <c r="A78" s="50">
        <f>COUNT(I10:I73)</f>
        <v>64</v>
      </c>
      <c r="H78" s="31" t="s">
        <v>1538</v>
      </c>
      <c r="I78" s="44">
        <f>MIN(I10:I73)</f>
        <v>25037</v>
      </c>
      <c r="J78" s="44">
        <f t="shared" ref="J78:R78" si="19">MIN(J10:J73)</f>
        <v>0</v>
      </c>
      <c r="K78" s="46">
        <f t="shared" si="19"/>
        <v>0</v>
      </c>
      <c r="L78" s="44">
        <f t="shared" si="19"/>
        <v>0</v>
      </c>
      <c r="M78" s="46">
        <f t="shared" si="19"/>
        <v>0</v>
      </c>
      <c r="N78" s="44">
        <f t="shared" si="19"/>
        <v>25037</v>
      </c>
      <c r="O78" s="44">
        <f t="shared" si="19"/>
        <v>594</v>
      </c>
      <c r="P78" s="46">
        <f t="shared" si="19"/>
        <v>2.372488716699285E-2</v>
      </c>
      <c r="Q78" s="11"/>
      <c r="R78" s="44">
        <f t="shared" si="19"/>
        <v>25631</v>
      </c>
    </row>
    <row r="79" spans="1:28">
      <c r="H79" s="31" t="s">
        <v>1532</v>
      </c>
      <c r="I79" s="44">
        <f>AVERAGE(I10:I73)</f>
        <v>87634.431250000009</v>
      </c>
      <c r="J79" s="44">
        <f t="shared" ref="J79:R79" si="20">AVERAGE(J10:J73)</f>
        <v>23924.59375</v>
      </c>
      <c r="K79" s="46">
        <f t="shared" si="20"/>
        <v>0.28494624639035854</v>
      </c>
      <c r="L79" s="44">
        <f t="shared" si="20"/>
        <v>12934.21875</v>
      </c>
      <c r="M79" s="46">
        <f t="shared" si="20"/>
        <v>0.16468756493436293</v>
      </c>
      <c r="N79" s="44">
        <f t="shared" si="20"/>
        <v>124493.52869624642</v>
      </c>
      <c r="O79" s="44">
        <f t="shared" si="20"/>
        <v>14627.359375</v>
      </c>
      <c r="P79" s="46">
        <f t="shared" si="20"/>
        <v>0.12966982668360108</v>
      </c>
      <c r="Q79" s="11"/>
      <c r="R79" s="44">
        <f t="shared" si="20"/>
        <v>139120.60312500002</v>
      </c>
    </row>
    <row r="80" spans="1:28">
      <c r="H80" s="31" t="s">
        <v>1533</v>
      </c>
      <c r="I80" s="44">
        <f>MEDIAN(I10:I73)</f>
        <v>74657</v>
      </c>
      <c r="J80" s="44">
        <f t="shared" ref="J80:R80" si="21">MEDIAN(J10:J73)</f>
        <v>27475</v>
      </c>
      <c r="K80" s="46">
        <f t="shared" si="21"/>
        <v>0.33758785497508215</v>
      </c>
      <c r="L80" s="44">
        <f t="shared" si="21"/>
        <v>10040.5</v>
      </c>
      <c r="M80" s="46">
        <f t="shared" si="21"/>
        <v>0.13824319396720752</v>
      </c>
      <c r="N80" s="44">
        <f t="shared" si="21"/>
        <v>125549.48956925594</v>
      </c>
      <c r="O80" s="44">
        <f t="shared" si="21"/>
        <v>6221.5</v>
      </c>
      <c r="P80" s="46">
        <f t="shared" si="21"/>
        <v>8.38876857054007E-2</v>
      </c>
      <c r="Q80" s="11"/>
      <c r="R80" s="44">
        <f t="shared" si="21"/>
        <v>131868</v>
      </c>
    </row>
    <row r="81" spans="1:28" ht="13.5" thickBot="1">
      <c r="H81" s="31"/>
      <c r="I81" s="11"/>
      <c r="J81" s="11"/>
      <c r="K81" s="33"/>
      <c r="L81" s="11"/>
      <c r="M81" s="33"/>
      <c r="N81" s="11"/>
      <c r="O81" s="11"/>
      <c r="P81" s="11"/>
      <c r="Q81" s="11"/>
      <c r="R81" s="11"/>
    </row>
    <row r="82" spans="1:28">
      <c r="H82" s="34"/>
      <c r="I82" s="4" t="s">
        <v>0</v>
      </c>
      <c r="J82" s="4" t="s">
        <v>1</v>
      </c>
      <c r="K82" s="4" t="s">
        <v>1</v>
      </c>
      <c r="L82" s="4" t="s">
        <v>6</v>
      </c>
      <c r="M82" s="4" t="s">
        <v>1534</v>
      </c>
      <c r="N82" s="4" t="s">
        <v>401</v>
      </c>
      <c r="O82" s="4" t="s">
        <v>1585</v>
      </c>
      <c r="P82" s="4"/>
      <c r="Q82" s="4"/>
      <c r="R82" s="5" t="s">
        <v>404</v>
      </c>
      <c r="W82" s="11"/>
      <c r="X82" s="11"/>
      <c r="Y82" s="11"/>
      <c r="Z82" s="11"/>
      <c r="AA82" s="11"/>
      <c r="AB82" s="11"/>
    </row>
    <row r="83" spans="1:28" ht="13.5" thickBot="1">
      <c r="H83" s="34"/>
      <c r="I83" s="7" t="s">
        <v>4</v>
      </c>
      <c r="J83" s="7" t="s">
        <v>5</v>
      </c>
      <c r="K83" s="7" t="s">
        <v>1535</v>
      </c>
      <c r="L83" s="7"/>
      <c r="M83" s="7"/>
      <c r="N83" s="7" t="s">
        <v>402</v>
      </c>
      <c r="O83" s="7" t="s">
        <v>7</v>
      </c>
      <c r="P83" s="7"/>
      <c r="Q83" s="7"/>
      <c r="R83" s="8" t="s">
        <v>4</v>
      </c>
      <c r="W83" s="11"/>
      <c r="X83" s="11"/>
      <c r="Y83" s="11"/>
      <c r="Z83" s="11"/>
      <c r="AA83" s="11"/>
      <c r="AB83" s="11"/>
    </row>
    <row r="86" spans="1:28">
      <c r="A86" s="20" t="s">
        <v>1539</v>
      </c>
    </row>
    <row r="87" spans="1:28">
      <c r="A87" s="22" t="s">
        <v>1537</v>
      </c>
      <c r="B87" s="53">
        <f>R77</f>
        <v>425775</v>
      </c>
    </row>
    <row r="88" spans="1:28">
      <c r="A88" s="22" t="s">
        <v>1538</v>
      </c>
      <c r="B88" s="53">
        <f>R78</f>
        <v>25631</v>
      </c>
    </row>
    <row r="89" spans="1:28">
      <c r="A89" s="22" t="s">
        <v>1532</v>
      </c>
      <c r="B89" s="53">
        <f>R79</f>
        <v>139120.60312500002</v>
      </c>
      <c r="I89" s="14"/>
      <c r="J89" s="14"/>
      <c r="K89" s="14"/>
      <c r="L89" s="14"/>
      <c r="M89" s="14"/>
      <c r="N89" s="14"/>
      <c r="O89" s="14"/>
      <c r="P89" s="14"/>
      <c r="Q89" s="14"/>
      <c r="R89" s="14"/>
    </row>
    <row r="90" spans="1:28">
      <c r="A90" s="22" t="s">
        <v>1533</v>
      </c>
      <c r="B90" s="53">
        <f>R80</f>
        <v>131868</v>
      </c>
    </row>
    <row r="91" spans="1:28">
      <c r="A91" s="22"/>
      <c r="B91" s="38"/>
    </row>
    <row r="92" spans="1:28">
      <c r="A92" s="22"/>
      <c r="B92" s="37"/>
    </row>
    <row r="93" spans="1:28">
      <c r="A93" s="22"/>
      <c r="B93" s="37"/>
    </row>
    <row r="94" spans="1:28">
      <c r="A94" s="22"/>
      <c r="B94" s="22"/>
    </row>
    <row r="95" spans="1:28">
      <c r="A95" s="22"/>
      <c r="B95" s="22"/>
    </row>
    <row r="96" spans="1:28">
      <c r="A96" s="20" t="s">
        <v>1425</v>
      </c>
    </row>
    <row r="98" spans="1:4">
      <c r="A98" s="58" t="s">
        <v>388</v>
      </c>
      <c r="B98" s="58" t="s">
        <v>389</v>
      </c>
      <c r="C98" s="58" t="s">
        <v>403</v>
      </c>
      <c r="D98" s="58" t="s">
        <v>1426</v>
      </c>
    </row>
    <row r="99" spans="1:4">
      <c r="A99" s="50">
        <v>1</v>
      </c>
      <c r="B99" s="51">
        <v>0.02</v>
      </c>
      <c r="C99" s="50" t="s">
        <v>390</v>
      </c>
      <c r="D99" s="44">
        <v>425775</v>
      </c>
    </row>
    <row r="100" spans="1:4">
      <c r="A100" s="50">
        <v>2</v>
      </c>
      <c r="B100" s="51">
        <v>0.03</v>
      </c>
      <c r="C100" s="50" t="s">
        <v>391</v>
      </c>
      <c r="D100" s="44">
        <v>327076</v>
      </c>
    </row>
    <row r="101" spans="1:4">
      <c r="A101" s="50">
        <v>8</v>
      </c>
      <c r="B101" s="51">
        <v>0.13</v>
      </c>
      <c r="C101" s="50" t="s">
        <v>393</v>
      </c>
      <c r="D101" s="50"/>
    </row>
    <row r="102" spans="1:4">
      <c r="A102" s="50">
        <v>21</v>
      </c>
      <c r="B102" s="51">
        <v>0.33</v>
      </c>
      <c r="C102" s="50" t="s">
        <v>394</v>
      </c>
      <c r="D102" s="50"/>
    </row>
    <row r="103" spans="1:4">
      <c r="A103" s="50">
        <v>51</v>
      </c>
      <c r="B103" s="51">
        <v>0.8</v>
      </c>
      <c r="C103" s="50" t="s">
        <v>395</v>
      </c>
      <c r="D103" s="50"/>
    </row>
    <row r="104" spans="1:4">
      <c r="A104" s="50">
        <v>53</v>
      </c>
      <c r="B104" s="51">
        <v>0.83</v>
      </c>
      <c r="C104" s="50" t="s">
        <v>396</v>
      </c>
      <c r="D104" s="50"/>
    </row>
    <row r="105" spans="1:4">
      <c r="A105" s="50">
        <v>57</v>
      </c>
      <c r="B105" s="51">
        <v>0.89</v>
      </c>
      <c r="C105" s="50" t="s">
        <v>397</v>
      </c>
      <c r="D105" s="50"/>
    </row>
    <row r="106" spans="1:4">
      <c r="A106" s="50">
        <v>58</v>
      </c>
      <c r="B106" s="51">
        <v>0.91</v>
      </c>
      <c r="C106" s="50" t="s">
        <v>398</v>
      </c>
      <c r="D106" s="50"/>
    </row>
    <row r="107" spans="1:4">
      <c r="A107" s="50">
        <v>64</v>
      </c>
      <c r="B107" s="51">
        <v>1</v>
      </c>
      <c r="C107" s="52"/>
      <c r="D107" s="50"/>
    </row>
    <row r="108" spans="1:4">
      <c r="B108" s="15"/>
    </row>
    <row r="111" spans="1:4">
      <c r="A111" s="58" t="s">
        <v>388</v>
      </c>
      <c r="B111" s="58" t="s">
        <v>389</v>
      </c>
      <c r="C111" s="58" t="s">
        <v>403</v>
      </c>
      <c r="D111" s="58" t="s">
        <v>1426</v>
      </c>
    </row>
    <row r="112" spans="1:4">
      <c r="A112" s="50">
        <f>A99</f>
        <v>1</v>
      </c>
      <c r="B112" s="54">
        <f>A112/A122</f>
        <v>1.5625E-2</v>
      </c>
      <c r="C112" s="16" t="s">
        <v>1438</v>
      </c>
      <c r="D112" s="44">
        <v>425775</v>
      </c>
    </row>
    <row r="113" spans="1:4">
      <c r="A113" s="50">
        <f>A100-A99</f>
        <v>1</v>
      </c>
      <c r="B113" s="54">
        <f>A113/A122</f>
        <v>1.5625E-2</v>
      </c>
      <c r="C113" s="16" t="s">
        <v>1427</v>
      </c>
      <c r="D113" s="44">
        <v>327076</v>
      </c>
    </row>
    <row r="114" spans="1:4">
      <c r="A114" s="50">
        <f t="shared" ref="A114:A119" si="22">A101-A100</f>
        <v>6</v>
      </c>
      <c r="B114" s="54">
        <f>A114/A122</f>
        <v>9.375E-2</v>
      </c>
      <c r="C114" s="22" t="s">
        <v>1554</v>
      </c>
    </row>
    <row r="115" spans="1:4">
      <c r="A115" s="50">
        <f t="shared" si="22"/>
        <v>13</v>
      </c>
      <c r="B115" s="54">
        <f>A115/A122</f>
        <v>0.203125</v>
      </c>
      <c r="C115" s="16" t="s">
        <v>1430</v>
      </c>
    </row>
    <row r="116" spans="1:4">
      <c r="A116" s="50">
        <f t="shared" si="22"/>
        <v>30</v>
      </c>
      <c r="B116" s="54">
        <f>A116/A122</f>
        <v>0.46875</v>
      </c>
      <c r="C116" s="16" t="s">
        <v>1431</v>
      </c>
    </row>
    <row r="117" spans="1:4">
      <c r="A117" s="50">
        <f t="shared" si="22"/>
        <v>2</v>
      </c>
      <c r="B117" s="54">
        <f>A117/A122</f>
        <v>3.125E-2</v>
      </c>
      <c r="C117" s="16" t="s">
        <v>1432</v>
      </c>
    </row>
    <row r="118" spans="1:4">
      <c r="A118" s="50">
        <f t="shared" si="22"/>
        <v>4</v>
      </c>
      <c r="B118" s="54">
        <f>A118/A122</f>
        <v>6.25E-2</v>
      </c>
      <c r="C118" s="16" t="s">
        <v>1433</v>
      </c>
    </row>
    <row r="119" spans="1:4">
      <c r="A119" s="50">
        <f t="shared" si="22"/>
        <v>1</v>
      </c>
      <c r="B119" s="54">
        <f>A119/A122</f>
        <v>1.5625E-2</v>
      </c>
      <c r="C119" s="16" t="s">
        <v>1434</v>
      </c>
    </row>
    <row r="120" spans="1:4">
      <c r="A120" s="50">
        <f>A107-A106</f>
        <v>6</v>
      </c>
      <c r="B120" s="54">
        <f>A120/A122</f>
        <v>9.375E-2</v>
      </c>
      <c r="C120" s="22" t="s">
        <v>1553</v>
      </c>
    </row>
    <row r="121" spans="1:4">
      <c r="A121" s="50"/>
      <c r="B121" s="50"/>
    </row>
    <row r="122" spans="1:4">
      <c r="A122" s="50">
        <f>SUM(A112:A120)</f>
        <v>64</v>
      </c>
      <c r="B122" s="51">
        <f>SUM(B112:B120)</f>
        <v>1</v>
      </c>
    </row>
    <row r="123" spans="1:4">
      <c r="B123" s="15"/>
    </row>
    <row r="126" spans="1:4">
      <c r="A126" s="58" t="s">
        <v>403</v>
      </c>
      <c r="B126" s="58" t="s">
        <v>388</v>
      </c>
    </row>
    <row r="127" spans="1:4">
      <c r="A127" s="16" t="s">
        <v>1439</v>
      </c>
      <c r="B127" s="50">
        <f>A112</f>
        <v>1</v>
      </c>
    </row>
    <row r="128" spans="1:4">
      <c r="A128" s="16" t="s">
        <v>1440</v>
      </c>
      <c r="B128" s="50">
        <f t="shared" ref="B128:B135" si="23">A113</f>
        <v>1</v>
      </c>
    </row>
    <row r="129" spans="1:7">
      <c r="A129" s="22" t="s">
        <v>1555</v>
      </c>
      <c r="B129" s="50">
        <f t="shared" si="23"/>
        <v>6</v>
      </c>
    </row>
    <row r="130" spans="1:7">
      <c r="A130" s="22" t="s">
        <v>1556</v>
      </c>
      <c r="B130" s="50">
        <f t="shared" si="23"/>
        <v>13</v>
      </c>
    </row>
    <row r="131" spans="1:7">
      <c r="A131" s="22" t="s">
        <v>1557</v>
      </c>
      <c r="B131" s="50">
        <f t="shared" si="23"/>
        <v>30</v>
      </c>
    </row>
    <row r="132" spans="1:7">
      <c r="A132" s="22" t="s">
        <v>1558</v>
      </c>
      <c r="B132" s="50">
        <f t="shared" si="23"/>
        <v>2</v>
      </c>
    </row>
    <row r="133" spans="1:7">
      <c r="A133" s="22" t="s">
        <v>1559</v>
      </c>
      <c r="B133" s="50">
        <f t="shared" si="23"/>
        <v>4</v>
      </c>
    </row>
    <row r="134" spans="1:7">
      <c r="A134" s="22" t="s">
        <v>1560</v>
      </c>
      <c r="B134" s="50">
        <f t="shared" si="23"/>
        <v>1</v>
      </c>
    </row>
    <row r="135" spans="1:7">
      <c r="A135" s="22" t="s">
        <v>1561</v>
      </c>
      <c r="B135" s="50">
        <f t="shared" si="23"/>
        <v>6</v>
      </c>
    </row>
    <row r="136" spans="1:7">
      <c r="B136" s="50"/>
    </row>
    <row r="137" spans="1:7">
      <c r="B137" s="50">
        <f>SUM(B127:B135)</f>
        <v>64</v>
      </c>
    </row>
    <row r="141" spans="1:7">
      <c r="A141" t="s">
        <v>1565</v>
      </c>
      <c r="G141" t="s">
        <v>1567</v>
      </c>
    </row>
    <row r="142" spans="1:7">
      <c r="A142" t="s">
        <v>1566</v>
      </c>
      <c r="G142" t="s">
        <v>1566</v>
      </c>
    </row>
    <row r="143" spans="1:7">
      <c r="A143" s="20" t="s">
        <v>1568</v>
      </c>
      <c r="G143" s="20" t="s">
        <v>1568</v>
      </c>
    </row>
    <row r="170" spans="1:7">
      <c r="A170" s="20" t="s">
        <v>1457</v>
      </c>
      <c r="G170" s="20" t="s">
        <v>1457</v>
      </c>
    </row>
    <row r="172" spans="1:7">
      <c r="B172" s="15"/>
    </row>
    <row r="175" spans="1:7">
      <c r="A175" s="58" t="s">
        <v>403</v>
      </c>
      <c r="B175" s="58" t="s">
        <v>388</v>
      </c>
    </row>
    <row r="176" spans="1:7">
      <c r="A176" s="22" t="s">
        <v>1458</v>
      </c>
      <c r="B176" s="50">
        <v>1</v>
      </c>
      <c r="C176" s="21"/>
    </row>
    <row r="177" spans="1:3">
      <c r="A177" s="22" t="s">
        <v>1459</v>
      </c>
      <c r="B177" s="50">
        <v>1</v>
      </c>
      <c r="C177" s="21"/>
    </row>
    <row r="178" spans="1:3">
      <c r="A178" s="22" t="s">
        <v>1452</v>
      </c>
      <c r="B178" s="50">
        <v>8</v>
      </c>
      <c r="C178" s="21"/>
    </row>
    <row r="179" spans="1:3">
      <c r="A179" s="22" t="s">
        <v>1453</v>
      </c>
      <c r="B179" s="50">
        <v>12</v>
      </c>
      <c r="C179" s="21"/>
    </row>
    <row r="180" spans="1:3">
      <c r="A180" s="22" t="s">
        <v>1460</v>
      </c>
      <c r="B180" s="50">
        <v>38</v>
      </c>
      <c r="C180" s="21"/>
    </row>
    <row r="181" spans="1:3">
      <c r="A181" s="22" t="s">
        <v>1461</v>
      </c>
      <c r="B181" s="50">
        <v>74</v>
      </c>
      <c r="C181" s="21"/>
    </row>
    <row r="182" spans="1:3">
      <c r="A182" s="22" t="s">
        <v>1462</v>
      </c>
      <c r="B182" s="50">
        <v>15</v>
      </c>
      <c r="C182" s="21"/>
    </row>
    <row r="183" spans="1:3">
      <c r="A183" s="22" t="s">
        <v>1463</v>
      </c>
      <c r="B183" s="50">
        <v>22</v>
      </c>
      <c r="C183" s="21"/>
    </row>
    <row r="184" spans="1:3">
      <c r="A184" s="22" t="s">
        <v>1454</v>
      </c>
      <c r="B184" s="50">
        <v>20</v>
      </c>
      <c r="C184" s="21"/>
    </row>
    <row r="185" spans="1:3">
      <c r="A185" s="22" t="s">
        <v>1464</v>
      </c>
      <c r="B185" s="50">
        <v>27</v>
      </c>
      <c r="C185" s="21"/>
    </row>
    <row r="186" spans="1:3">
      <c r="A186" s="22" t="s">
        <v>1465</v>
      </c>
      <c r="B186" s="50">
        <v>21</v>
      </c>
      <c r="C186" s="21"/>
    </row>
    <row r="187" spans="1:3">
      <c r="A187" s="22" t="s">
        <v>1466</v>
      </c>
      <c r="B187" s="50">
        <v>34</v>
      </c>
      <c r="C187" s="21"/>
    </row>
    <row r="188" spans="1:3">
      <c r="B188" s="50"/>
    </row>
    <row r="189" spans="1:3">
      <c r="B189" s="50">
        <v>273</v>
      </c>
    </row>
    <row r="212" spans="1:2">
      <c r="B212" s="15"/>
    </row>
    <row r="221" spans="1:2">
      <c r="A221" s="58" t="s">
        <v>403</v>
      </c>
      <c r="B221" s="58" t="s">
        <v>389</v>
      </c>
    </row>
    <row r="222" spans="1:2">
      <c r="A222" s="22" t="s">
        <v>1467</v>
      </c>
      <c r="B222" s="55">
        <v>3.663003663003663E-3</v>
      </c>
    </row>
    <row r="223" spans="1:2">
      <c r="A223" s="22" t="s">
        <v>1468</v>
      </c>
      <c r="B223" s="55">
        <v>3.663003663003663E-3</v>
      </c>
    </row>
    <row r="224" spans="1:2">
      <c r="A224" s="22" t="s">
        <v>1469</v>
      </c>
      <c r="B224" s="55">
        <v>2.9304029304029304E-2</v>
      </c>
    </row>
    <row r="225" spans="1:2">
      <c r="A225" s="22" t="s">
        <v>1470</v>
      </c>
      <c r="B225" s="55">
        <v>4.3956043956043959E-2</v>
      </c>
    </row>
    <row r="226" spans="1:2">
      <c r="A226" s="22" t="s">
        <v>1471</v>
      </c>
      <c r="B226" s="55">
        <v>0.1391941391941392</v>
      </c>
    </row>
    <row r="227" spans="1:2">
      <c r="A227" s="22" t="s">
        <v>1472</v>
      </c>
      <c r="B227" s="55">
        <v>0.27106227106227104</v>
      </c>
    </row>
    <row r="228" spans="1:2">
      <c r="A228" s="22" t="s">
        <v>1473</v>
      </c>
      <c r="B228" s="55">
        <v>5.4945054945054944E-2</v>
      </c>
    </row>
    <row r="229" spans="1:2">
      <c r="A229" s="22" t="s">
        <v>1474</v>
      </c>
      <c r="B229" s="55">
        <v>8.0586080586080591E-2</v>
      </c>
    </row>
    <row r="230" spans="1:2">
      <c r="A230" s="22" t="s">
        <v>1475</v>
      </c>
      <c r="B230" s="55">
        <v>7.3260073260073263E-2</v>
      </c>
    </row>
    <row r="231" spans="1:2">
      <c r="A231" s="22" t="s">
        <v>1476</v>
      </c>
      <c r="B231" s="55">
        <v>9.8901098901098897E-2</v>
      </c>
    </row>
    <row r="232" spans="1:2">
      <c r="A232" s="22" t="s">
        <v>1477</v>
      </c>
      <c r="B232" s="55">
        <v>7.6923076923076927E-2</v>
      </c>
    </row>
    <row r="233" spans="1:2">
      <c r="A233" s="22" t="s">
        <v>1478</v>
      </c>
      <c r="B233" s="55">
        <v>0.12454212454212454</v>
      </c>
    </row>
    <row r="235" spans="1:2">
      <c r="B235" s="21">
        <f>SUM(B222:B233)</f>
        <v>1</v>
      </c>
    </row>
  </sheetData>
  <sortState ref="A6:AB69">
    <sortCondition descending="1" ref="R6:R69"/>
    <sortCondition descending="1" ref="I6:I69"/>
    <sortCondition ref="A6:A69"/>
  </sortState>
  <mergeCells count="1">
    <mergeCell ref="A5:S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dimension ref="A1:E60"/>
  <sheetViews>
    <sheetView workbookViewId="0"/>
  </sheetViews>
  <sheetFormatPr defaultRowHeight="12.75"/>
  <cols>
    <col min="1" max="1" width="23.85546875" customWidth="1"/>
    <col min="2" max="2" width="11.7109375" bestFit="1" customWidth="1"/>
    <col min="3" max="3" width="13.42578125" bestFit="1" customWidth="1"/>
    <col min="4" max="4" width="13.28515625" bestFit="1" customWidth="1"/>
    <col min="5" max="5" width="37" bestFit="1" customWidth="1"/>
  </cols>
  <sheetData>
    <row r="1" spans="1:1">
      <c r="A1" s="20" t="s">
        <v>1576</v>
      </c>
    </row>
    <row r="2" spans="1:1">
      <c r="A2" s="20" t="s">
        <v>1573</v>
      </c>
    </row>
    <row r="3" spans="1:1">
      <c r="A3" s="22"/>
    </row>
    <row r="4" spans="1:1">
      <c r="A4" s="22"/>
    </row>
    <row r="6" spans="1:1">
      <c r="A6" s="20" t="s">
        <v>1562</v>
      </c>
    </row>
    <row r="9" spans="1:1">
      <c r="A9" t="s">
        <v>1479</v>
      </c>
    </row>
    <row r="11" spans="1:1">
      <c r="A11" t="s">
        <v>1480</v>
      </c>
    </row>
    <row r="14" spans="1:1">
      <c r="A14" s="20" t="s">
        <v>1481</v>
      </c>
    </row>
    <row r="17" spans="1:5">
      <c r="A17" s="20" t="s">
        <v>1482</v>
      </c>
    </row>
    <row r="20" spans="1:5">
      <c r="A20" s="20" t="s">
        <v>1483</v>
      </c>
      <c r="B20" s="20" t="s">
        <v>1484</v>
      </c>
      <c r="C20" s="20" t="s">
        <v>1485</v>
      </c>
      <c r="D20" s="20" t="s">
        <v>1486</v>
      </c>
      <c r="E20" s="20" t="s">
        <v>1487</v>
      </c>
    </row>
    <row r="22" spans="1:5">
      <c r="A22" s="25" t="s">
        <v>1498</v>
      </c>
      <c r="B22" s="26">
        <v>17517.78</v>
      </c>
      <c r="C22" s="26">
        <v>210213.36</v>
      </c>
      <c r="D22" s="25" t="s">
        <v>1489</v>
      </c>
      <c r="E22" s="25" t="s">
        <v>1499</v>
      </c>
    </row>
    <row r="23" spans="1:5">
      <c r="A23" t="s">
        <v>1495</v>
      </c>
      <c r="B23" s="24">
        <v>14982.3</v>
      </c>
      <c r="C23" s="24">
        <v>179787.6</v>
      </c>
      <c r="D23" t="s">
        <v>1489</v>
      </c>
      <c r="E23" t="s">
        <v>1496</v>
      </c>
    </row>
    <row r="24" spans="1:5">
      <c r="A24" t="s">
        <v>1518</v>
      </c>
      <c r="B24" s="24">
        <v>14937.91</v>
      </c>
      <c r="C24" s="24">
        <v>179254.92</v>
      </c>
      <c r="D24" t="s">
        <v>1489</v>
      </c>
    </row>
    <row r="25" spans="1:5">
      <c r="A25" t="s">
        <v>1502</v>
      </c>
      <c r="B25" s="24">
        <v>12651.11</v>
      </c>
      <c r="C25" s="24">
        <v>151813.32</v>
      </c>
      <c r="D25" t="s">
        <v>1489</v>
      </c>
      <c r="E25" t="s">
        <v>1503</v>
      </c>
    </row>
    <row r="26" spans="1:5">
      <c r="A26" t="s">
        <v>1506</v>
      </c>
      <c r="B26" s="24">
        <v>12466.4</v>
      </c>
      <c r="C26" s="24">
        <v>149596.79999999999</v>
      </c>
      <c r="D26" t="s">
        <v>1489</v>
      </c>
      <c r="E26" t="s">
        <v>8</v>
      </c>
    </row>
    <row r="27" spans="1:5">
      <c r="A27" t="s">
        <v>1523</v>
      </c>
      <c r="B27" s="24">
        <v>12200.55</v>
      </c>
      <c r="C27" s="24">
        <v>146406.6</v>
      </c>
      <c r="D27" t="s">
        <v>1489</v>
      </c>
      <c r="E27" t="s">
        <v>1503</v>
      </c>
    </row>
    <row r="28" spans="1:5">
      <c r="A28" t="s">
        <v>1510</v>
      </c>
      <c r="B28" s="24">
        <v>11530.77</v>
      </c>
      <c r="C28" s="24">
        <v>138369.24</v>
      </c>
      <c r="D28" t="s">
        <v>1489</v>
      </c>
    </row>
    <row r="29" spans="1:5">
      <c r="A29" t="s">
        <v>1517</v>
      </c>
      <c r="B29" s="24">
        <v>11497.78</v>
      </c>
      <c r="C29" s="24">
        <v>137973.35999999999</v>
      </c>
      <c r="D29" t="s">
        <v>1489</v>
      </c>
    </row>
    <row r="30" spans="1:5">
      <c r="A30" t="s">
        <v>1516</v>
      </c>
      <c r="B30" s="24">
        <v>11398.07</v>
      </c>
      <c r="C30" s="24">
        <v>136776.84</v>
      </c>
      <c r="D30" t="s">
        <v>1489</v>
      </c>
    </row>
    <row r="31" spans="1:5">
      <c r="A31" s="25" t="s">
        <v>1519</v>
      </c>
      <c r="B31" s="26">
        <v>11357.11</v>
      </c>
      <c r="C31" s="26">
        <v>136285.32</v>
      </c>
      <c r="D31" s="25" t="s">
        <v>1489</v>
      </c>
      <c r="E31" s="25" t="s">
        <v>1520</v>
      </c>
    </row>
    <row r="32" spans="1:5">
      <c r="A32" t="s">
        <v>1497</v>
      </c>
      <c r="B32" s="24">
        <v>10640.68</v>
      </c>
      <c r="C32" s="24">
        <v>127688.16</v>
      </c>
      <c r="D32" t="s">
        <v>1489</v>
      </c>
    </row>
    <row r="33" spans="1:5">
      <c r="A33" t="s">
        <v>1490</v>
      </c>
      <c r="B33" s="24">
        <v>10550.1</v>
      </c>
      <c r="C33" s="24">
        <v>126601.2</v>
      </c>
      <c r="D33" t="s">
        <v>1489</v>
      </c>
      <c r="E33" t="s">
        <v>1491</v>
      </c>
    </row>
    <row r="34" spans="1:5">
      <c r="A34" t="s">
        <v>1504</v>
      </c>
      <c r="B34" s="24">
        <v>10254.51</v>
      </c>
      <c r="C34" s="24">
        <v>123054.12</v>
      </c>
      <c r="D34" t="s">
        <v>1489</v>
      </c>
    </row>
    <row r="35" spans="1:5">
      <c r="A35" t="s">
        <v>1505</v>
      </c>
      <c r="B35" s="24">
        <v>10166.290000000001</v>
      </c>
      <c r="C35" s="24">
        <v>121995.48</v>
      </c>
      <c r="D35" t="s">
        <v>1489</v>
      </c>
    </row>
    <row r="36" spans="1:5">
      <c r="A36" t="s">
        <v>1515</v>
      </c>
      <c r="B36" s="24">
        <v>10078.68</v>
      </c>
      <c r="C36" s="24">
        <v>120944.16</v>
      </c>
      <c r="D36" t="s">
        <v>1489</v>
      </c>
    </row>
    <row r="37" spans="1:5">
      <c r="A37" t="s">
        <v>1508</v>
      </c>
      <c r="B37" s="24">
        <v>9915.36</v>
      </c>
      <c r="C37" s="24">
        <v>118984.32000000001</v>
      </c>
      <c r="D37" t="s">
        <v>1489</v>
      </c>
      <c r="E37" t="s">
        <v>1509</v>
      </c>
    </row>
    <row r="38" spans="1:5">
      <c r="A38" t="s">
        <v>1512</v>
      </c>
      <c r="B38" s="24">
        <v>9570.2900000000009</v>
      </c>
      <c r="C38" s="24">
        <v>114843.48</v>
      </c>
      <c r="D38" t="s">
        <v>1489</v>
      </c>
      <c r="E38" t="s">
        <v>1513</v>
      </c>
    </row>
    <row r="39" spans="1:5">
      <c r="A39" t="s">
        <v>1488</v>
      </c>
      <c r="B39" s="24">
        <v>9539.25</v>
      </c>
      <c r="C39" s="24">
        <v>114471</v>
      </c>
      <c r="D39" t="s">
        <v>1489</v>
      </c>
    </row>
    <row r="40" spans="1:5">
      <c r="A40" t="s">
        <v>1507</v>
      </c>
      <c r="B40" s="24">
        <v>9077.56</v>
      </c>
      <c r="C40" s="24">
        <v>108930.72</v>
      </c>
      <c r="D40" t="s">
        <v>1489</v>
      </c>
    </row>
    <row r="41" spans="1:5">
      <c r="A41" t="s">
        <v>1494</v>
      </c>
      <c r="B41" s="24">
        <v>8999.0300000000007</v>
      </c>
      <c r="C41" s="24">
        <v>107988.36</v>
      </c>
      <c r="D41" t="s">
        <v>1489</v>
      </c>
    </row>
    <row r="42" spans="1:5">
      <c r="A42" t="s">
        <v>1493</v>
      </c>
      <c r="B42" s="24">
        <v>8972.9699999999993</v>
      </c>
      <c r="C42" s="24">
        <v>107675.64</v>
      </c>
      <c r="D42" t="s">
        <v>1489</v>
      </c>
    </row>
    <row r="43" spans="1:5">
      <c r="A43" t="s">
        <v>1524</v>
      </c>
      <c r="B43" s="24">
        <v>8939.98</v>
      </c>
      <c r="C43" s="24">
        <v>107279.76</v>
      </c>
      <c r="D43" t="s">
        <v>1489</v>
      </c>
      <c r="E43" t="s">
        <v>14</v>
      </c>
    </row>
    <row r="44" spans="1:5">
      <c r="A44" t="s">
        <v>1521</v>
      </c>
      <c r="B44" s="24">
        <v>8892.0300000000007</v>
      </c>
      <c r="C44" s="24">
        <v>106704.36</v>
      </c>
      <c r="D44" t="s">
        <v>1489</v>
      </c>
      <c r="E44" t="s">
        <v>1522</v>
      </c>
    </row>
    <row r="45" spans="1:5">
      <c r="A45" t="s">
        <v>1511</v>
      </c>
      <c r="B45" s="24">
        <v>8827.7900000000009</v>
      </c>
      <c r="C45" s="24">
        <v>105933.48</v>
      </c>
      <c r="D45" t="s">
        <v>1489</v>
      </c>
    </row>
    <row r="46" spans="1:5">
      <c r="A46" t="s">
        <v>1500</v>
      </c>
      <c r="B46" s="24">
        <v>8678.02</v>
      </c>
      <c r="C46" s="24">
        <v>104136.24</v>
      </c>
      <c r="D46" t="s">
        <v>1489</v>
      </c>
      <c r="E46" t="s">
        <v>1501</v>
      </c>
    </row>
    <row r="47" spans="1:5">
      <c r="A47" t="s">
        <v>1492</v>
      </c>
      <c r="B47" s="24">
        <v>8521.77</v>
      </c>
      <c r="C47" s="24">
        <v>102261.24</v>
      </c>
      <c r="D47" t="s">
        <v>1489</v>
      </c>
    </row>
    <row r="48" spans="1:5">
      <c r="A48" t="s">
        <v>1514</v>
      </c>
      <c r="B48" s="24">
        <v>8488.35</v>
      </c>
      <c r="C48" s="24">
        <v>101860.2</v>
      </c>
      <c r="D48" t="s">
        <v>1489</v>
      </c>
      <c r="E48" t="s">
        <v>14</v>
      </c>
    </row>
    <row r="49" spans="1:3">
      <c r="B49" s="24"/>
      <c r="C49" s="24"/>
    </row>
    <row r="50" spans="1:3">
      <c r="B50" s="27">
        <v>290652.44</v>
      </c>
      <c r="C50" s="27">
        <v>3487829.28</v>
      </c>
    </row>
    <row r="51" spans="1:3">
      <c r="B51" s="24"/>
      <c r="C51" s="24"/>
    </row>
    <row r="53" spans="1:3">
      <c r="A53" s="20" t="s">
        <v>1525</v>
      </c>
    </row>
    <row r="54" spans="1:3">
      <c r="A54" t="s">
        <v>1526</v>
      </c>
    </row>
    <row r="55" spans="1:3">
      <c r="A55" t="s">
        <v>1527</v>
      </c>
    </row>
    <row r="58" spans="1:3">
      <c r="A58" s="20" t="s">
        <v>1528</v>
      </c>
    </row>
    <row r="59" spans="1:3">
      <c r="A59" t="s">
        <v>1529</v>
      </c>
    </row>
    <row r="60" spans="1:3">
      <c r="A60" t="s">
        <v>1530</v>
      </c>
    </row>
  </sheetData>
  <sortState ref="A20:E46">
    <sortCondition descending="1" ref="C20:C46"/>
    <sortCondition ref="A20:A46"/>
  </sortState>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60"/>
  <sheetViews>
    <sheetView workbookViewId="0"/>
  </sheetViews>
  <sheetFormatPr defaultRowHeight="12.75"/>
  <cols>
    <col min="1" max="1" width="23.85546875" customWidth="1"/>
    <col min="2" max="2" width="11.7109375" bestFit="1" customWidth="1"/>
    <col min="3" max="3" width="13.42578125" bestFit="1" customWidth="1"/>
    <col min="4" max="4" width="13.28515625" bestFit="1" customWidth="1"/>
    <col min="5" max="5" width="37" bestFit="1" customWidth="1"/>
  </cols>
  <sheetData>
    <row r="1" spans="1:1">
      <c r="A1" s="20" t="s">
        <v>1576</v>
      </c>
    </row>
    <row r="2" spans="1:1">
      <c r="A2" s="20" t="s">
        <v>1573</v>
      </c>
    </row>
    <row r="3" spans="1:1">
      <c r="A3" s="22"/>
    </row>
    <row r="4" spans="1:1">
      <c r="A4" s="22"/>
    </row>
    <row r="6" spans="1:1">
      <c r="A6" s="20" t="s">
        <v>1563</v>
      </c>
    </row>
    <row r="9" spans="1:1">
      <c r="A9" t="s">
        <v>1479</v>
      </c>
    </row>
    <row r="11" spans="1:1">
      <c r="A11" t="s">
        <v>1480</v>
      </c>
    </row>
    <row r="14" spans="1:1">
      <c r="A14" s="20" t="s">
        <v>1481</v>
      </c>
    </row>
    <row r="17" spans="1:5">
      <c r="A17" s="20" t="s">
        <v>1482</v>
      </c>
    </row>
    <row r="20" spans="1:5">
      <c r="A20" s="20" t="s">
        <v>1483</v>
      </c>
      <c r="B20" s="20" t="s">
        <v>1484</v>
      </c>
      <c r="C20" s="20" t="s">
        <v>1485</v>
      </c>
      <c r="D20" s="20" t="s">
        <v>1486</v>
      </c>
      <c r="E20" s="20" t="s">
        <v>1487</v>
      </c>
    </row>
    <row r="22" spans="1:5">
      <c r="A22" t="s">
        <v>1488</v>
      </c>
      <c r="B22" s="24">
        <v>9539.25</v>
      </c>
      <c r="C22" s="24">
        <v>114471</v>
      </c>
      <c r="D22" t="s">
        <v>1489</v>
      </c>
    </row>
    <row r="23" spans="1:5">
      <c r="A23" t="s">
        <v>1490</v>
      </c>
      <c r="B23" s="24">
        <v>10550.1</v>
      </c>
      <c r="C23" s="24">
        <v>126601.2</v>
      </c>
      <c r="D23" t="s">
        <v>1489</v>
      </c>
      <c r="E23" t="s">
        <v>1491</v>
      </c>
    </row>
    <row r="24" spans="1:5">
      <c r="A24" t="s">
        <v>1492</v>
      </c>
      <c r="B24" s="24">
        <v>8521.77</v>
      </c>
      <c r="C24" s="24">
        <v>102261.24</v>
      </c>
      <c r="D24" t="s">
        <v>1489</v>
      </c>
    </row>
    <row r="25" spans="1:5">
      <c r="A25" t="s">
        <v>1493</v>
      </c>
      <c r="B25" s="24">
        <v>8972.9699999999993</v>
      </c>
      <c r="C25" s="24">
        <v>107675.64</v>
      </c>
      <c r="D25" t="s">
        <v>1489</v>
      </c>
    </row>
    <row r="26" spans="1:5">
      <c r="A26" t="s">
        <v>1494</v>
      </c>
      <c r="B26" s="24">
        <v>8999.0300000000007</v>
      </c>
      <c r="C26" s="24">
        <v>107988.36</v>
      </c>
      <c r="D26" t="s">
        <v>1489</v>
      </c>
    </row>
    <row r="27" spans="1:5">
      <c r="A27" t="s">
        <v>1495</v>
      </c>
      <c r="B27" s="24">
        <v>14982.3</v>
      </c>
      <c r="C27" s="24">
        <v>179787.6</v>
      </c>
      <c r="D27" t="s">
        <v>1489</v>
      </c>
      <c r="E27" t="s">
        <v>1496</v>
      </c>
    </row>
    <row r="28" spans="1:5">
      <c r="A28" t="s">
        <v>1497</v>
      </c>
      <c r="B28" s="24">
        <v>10640.68</v>
      </c>
      <c r="C28" s="24">
        <v>127688.16</v>
      </c>
      <c r="D28" t="s">
        <v>1489</v>
      </c>
    </row>
    <row r="29" spans="1:5">
      <c r="A29" s="25" t="s">
        <v>1498</v>
      </c>
      <c r="B29" s="26">
        <v>17517.78</v>
      </c>
      <c r="C29" s="26">
        <v>210213.36</v>
      </c>
      <c r="D29" s="25" t="s">
        <v>1489</v>
      </c>
      <c r="E29" s="25" t="s">
        <v>1499</v>
      </c>
    </row>
    <row r="30" spans="1:5">
      <c r="A30" t="s">
        <v>1500</v>
      </c>
      <c r="B30" s="24">
        <v>8678.02</v>
      </c>
      <c r="C30" s="24">
        <v>104136.24</v>
      </c>
      <c r="D30" t="s">
        <v>1489</v>
      </c>
      <c r="E30" t="s">
        <v>1501</v>
      </c>
    </row>
    <row r="31" spans="1:5">
      <c r="A31" t="s">
        <v>1502</v>
      </c>
      <c r="B31" s="24">
        <v>12651.11</v>
      </c>
      <c r="C31" s="24">
        <v>151813.32</v>
      </c>
      <c r="D31" t="s">
        <v>1489</v>
      </c>
      <c r="E31" t="s">
        <v>1503</v>
      </c>
    </row>
    <row r="32" spans="1:5">
      <c r="A32" t="s">
        <v>1504</v>
      </c>
      <c r="B32" s="24">
        <v>10254.51</v>
      </c>
      <c r="C32" s="24">
        <v>123054.12</v>
      </c>
      <c r="D32" t="s">
        <v>1489</v>
      </c>
    </row>
    <row r="33" spans="1:5">
      <c r="A33" t="s">
        <v>1505</v>
      </c>
      <c r="B33" s="24">
        <v>10166.290000000001</v>
      </c>
      <c r="C33" s="24">
        <v>121995.48</v>
      </c>
      <c r="D33" t="s">
        <v>1489</v>
      </c>
    </row>
    <row r="34" spans="1:5">
      <c r="A34" t="s">
        <v>1506</v>
      </c>
      <c r="B34" s="24">
        <v>12466.4</v>
      </c>
      <c r="C34" s="24">
        <v>149596.79999999999</v>
      </c>
      <c r="D34" t="s">
        <v>1489</v>
      </c>
      <c r="E34" t="s">
        <v>8</v>
      </c>
    </row>
    <row r="35" spans="1:5">
      <c r="A35" t="s">
        <v>1507</v>
      </c>
      <c r="B35" s="24">
        <v>9077.56</v>
      </c>
      <c r="C35" s="24">
        <v>108930.72</v>
      </c>
      <c r="D35" t="s">
        <v>1489</v>
      </c>
    </row>
    <row r="36" spans="1:5">
      <c r="A36" t="s">
        <v>1508</v>
      </c>
      <c r="B36" s="24">
        <v>9915.36</v>
      </c>
      <c r="C36" s="24">
        <v>118984.32000000001</v>
      </c>
      <c r="D36" t="s">
        <v>1489</v>
      </c>
      <c r="E36" t="s">
        <v>1509</v>
      </c>
    </row>
    <row r="37" spans="1:5">
      <c r="A37" t="s">
        <v>1510</v>
      </c>
      <c r="B37" s="24">
        <v>11530.77</v>
      </c>
      <c r="C37" s="24">
        <v>138369.24</v>
      </c>
      <c r="D37" t="s">
        <v>1489</v>
      </c>
    </row>
    <row r="38" spans="1:5">
      <c r="A38" t="s">
        <v>1511</v>
      </c>
      <c r="B38" s="24">
        <v>8827.7900000000009</v>
      </c>
      <c r="C38" s="24">
        <v>105933.48</v>
      </c>
      <c r="D38" t="s">
        <v>1489</v>
      </c>
    </row>
    <row r="39" spans="1:5">
      <c r="A39" t="s">
        <v>1512</v>
      </c>
      <c r="B39" s="24">
        <v>9570.2900000000009</v>
      </c>
      <c r="C39" s="24">
        <v>114843.48</v>
      </c>
      <c r="D39" t="s">
        <v>1489</v>
      </c>
      <c r="E39" t="s">
        <v>1513</v>
      </c>
    </row>
    <row r="40" spans="1:5">
      <c r="A40" t="s">
        <v>1514</v>
      </c>
      <c r="B40" s="24">
        <v>8488.35</v>
      </c>
      <c r="C40" s="24">
        <v>101860.2</v>
      </c>
      <c r="D40" t="s">
        <v>1489</v>
      </c>
      <c r="E40" t="s">
        <v>14</v>
      </c>
    </row>
    <row r="41" spans="1:5">
      <c r="A41" t="s">
        <v>1515</v>
      </c>
      <c r="B41" s="24">
        <v>10078.68</v>
      </c>
      <c r="C41" s="24">
        <v>120944.16</v>
      </c>
      <c r="D41" t="s">
        <v>1489</v>
      </c>
    </row>
    <row r="42" spans="1:5">
      <c r="A42" t="s">
        <v>1516</v>
      </c>
      <c r="B42" s="24">
        <v>11398.07</v>
      </c>
      <c r="C42" s="24">
        <v>136776.84</v>
      </c>
      <c r="D42" t="s">
        <v>1489</v>
      </c>
    </row>
    <row r="43" spans="1:5">
      <c r="A43" t="s">
        <v>1517</v>
      </c>
      <c r="B43" s="24">
        <v>11497.78</v>
      </c>
      <c r="C43" s="24">
        <v>137973.35999999999</v>
      </c>
      <c r="D43" t="s">
        <v>1489</v>
      </c>
    </row>
    <row r="44" spans="1:5">
      <c r="A44" t="s">
        <v>1518</v>
      </c>
      <c r="B44" s="24">
        <v>14937.91</v>
      </c>
      <c r="C44" s="24">
        <v>179254.92</v>
      </c>
      <c r="D44" t="s">
        <v>1489</v>
      </c>
    </row>
    <row r="45" spans="1:5">
      <c r="A45" s="25" t="s">
        <v>1519</v>
      </c>
      <c r="B45" s="26">
        <v>11357.11</v>
      </c>
      <c r="C45" s="26">
        <v>136285.32</v>
      </c>
      <c r="D45" s="25" t="s">
        <v>1489</v>
      </c>
      <c r="E45" s="25" t="s">
        <v>1520</v>
      </c>
    </row>
    <row r="46" spans="1:5">
      <c r="A46" t="s">
        <v>1521</v>
      </c>
      <c r="B46" s="24">
        <v>8892.0300000000007</v>
      </c>
      <c r="C46" s="24">
        <v>106704.36</v>
      </c>
      <c r="D46" t="s">
        <v>1489</v>
      </c>
      <c r="E46" t="s">
        <v>1522</v>
      </c>
    </row>
    <row r="47" spans="1:5">
      <c r="A47" t="s">
        <v>1523</v>
      </c>
      <c r="B47" s="24">
        <v>12200.55</v>
      </c>
      <c r="C47" s="24">
        <v>146406.6</v>
      </c>
      <c r="D47" t="s">
        <v>1489</v>
      </c>
      <c r="E47" t="s">
        <v>1503</v>
      </c>
    </row>
    <row r="48" spans="1:5">
      <c r="A48" t="s">
        <v>1524</v>
      </c>
      <c r="B48" s="24">
        <v>8939.98</v>
      </c>
      <c r="C48" s="24">
        <v>107279.76</v>
      </c>
      <c r="D48" t="s">
        <v>1489</v>
      </c>
      <c r="E48" t="s">
        <v>14</v>
      </c>
    </row>
    <row r="49" spans="1:3">
      <c r="B49" s="24"/>
      <c r="C49" s="24"/>
    </row>
    <row r="50" spans="1:3">
      <c r="B50" s="27">
        <v>290652.44</v>
      </c>
      <c r="C50" s="27">
        <v>3487829.28</v>
      </c>
    </row>
    <row r="51" spans="1:3">
      <c r="B51" s="24"/>
      <c r="C51" s="24"/>
    </row>
    <row r="53" spans="1:3">
      <c r="A53" s="20" t="s">
        <v>1525</v>
      </c>
    </row>
    <row r="54" spans="1:3">
      <c r="A54" t="s">
        <v>1526</v>
      </c>
    </row>
    <row r="55" spans="1:3">
      <c r="A55" t="s">
        <v>1527</v>
      </c>
    </row>
    <row r="58" spans="1:3">
      <c r="A58" s="20" t="s">
        <v>1528</v>
      </c>
    </row>
    <row r="59" spans="1:3">
      <c r="A59" t="s">
        <v>1529</v>
      </c>
    </row>
    <row r="60" spans="1:3">
      <c r="A60" t="s">
        <v>1530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322"/>
  <sheetViews>
    <sheetView workbookViewId="0">
      <pane ySplit="5" topLeftCell="A6" activePane="bottomLeft" state="frozenSplit"/>
      <selection pane="bottomLeft" activeCell="A6" sqref="A6"/>
    </sheetView>
  </sheetViews>
  <sheetFormatPr defaultRowHeight="12.75"/>
  <cols>
    <col min="1" max="1" width="25.28515625" customWidth="1"/>
    <col min="2" max="2" width="26.85546875" customWidth="1"/>
    <col min="3" max="3" width="11.85546875" customWidth="1"/>
    <col min="4" max="6" width="9.7109375" customWidth="1"/>
    <col min="7" max="7" width="1.140625" customWidth="1"/>
    <col min="8" max="8" width="11.140625" customWidth="1"/>
  </cols>
  <sheetData>
    <row r="1" spans="1:8">
      <c r="A1" s="65" t="s">
        <v>1569</v>
      </c>
      <c r="B1" s="65"/>
      <c r="C1" s="65"/>
      <c r="D1" s="65"/>
      <c r="E1" s="65"/>
      <c r="F1" s="65"/>
      <c r="G1" s="65"/>
      <c r="H1" s="65"/>
    </row>
    <row r="2" spans="1:8" ht="13.5" thickBot="1">
      <c r="A2" s="66" t="s">
        <v>1579</v>
      </c>
      <c r="B2" s="67"/>
      <c r="C2" s="67"/>
      <c r="D2" s="67"/>
      <c r="E2" s="67"/>
      <c r="F2" s="67"/>
      <c r="G2" s="67"/>
      <c r="H2" s="67"/>
    </row>
    <row r="3" spans="1:8">
      <c r="A3" s="2"/>
      <c r="B3" s="3"/>
      <c r="C3" s="4" t="s">
        <v>0</v>
      </c>
      <c r="D3" s="4" t="s">
        <v>1</v>
      </c>
      <c r="E3" s="4"/>
      <c r="F3" s="4" t="s">
        <v>1585</v>
      </c>
      <c r="G3" s="4"/>
      <c r="H3" s="5" t="s">
        <v>404</v>
      </c>
    </row>
    <row r="4" spans="1:8" ht="13.5" thickBot="1">
      <c r="A4" s="6" t="s">
        <v>2</v>
      </c>
      <c r="B4" s="7" t="s">
        <v>3</v>
      </c>
      <c r="C4" s="7" t="s">
        <v>4</v>
      </c>
      <c r="D4" s="7" t="s">
        <v>5</v>
      </c>
      <c r="E4" s="7" t="s">
        <v>6</v>
      </c>
      <c r="F4" s="7" t="s">
        <v>7</v>
      </c>
      <c r="G4" s="7"/>
      <c r="H4" s="8" t="s">
        <v>4</v>
      </c>
    </row>
    <row r="5" spans="1:8">
      <c r="C5" s="9"/>
      <c r="D5" s="9"/>
      <c r="E5" s="9"/>
      <c r="F5" s="9"/>
      <c r="G5" s="9"/>
      <c r="H5" s="9"/>
    </row>
    <row r="6" spans="1:8">
      <c r="A6" t="s">
        <v>218</v>
      </c>
      <c r="B6" t="s">
        <v>35</v>
      </c>
      <c r="C6" s="44">
        <f t="shared" ref="C6:C39" si="0">H6-F6-D6-E6</f>
        <v>118604</v>
      </c>
      <c r="D6" s="44">
        <v>0</v>
      </c>
      <c r="E6" s="45">
        <v>0</v>
      </c>
      <c r="F6" s="44">
        <v>0</v>
      </c>
      <c r="G6" s="9"/>
      <c r="H6" s="44">
        <v>118604</v>
      </c>
    </row>
    <row r="7" spans="1:8">
      <c r="A7" t="s">
        <v>181</v>
      </c>
      <c r="B7" t="s">
        <v>15</v>
      </c>
      <c r="C7" s="44">
        <f t="shared" si="0"/>
        <v>79480</v>
      </c>
      <c r="D7" s="44">
        <v>24810</v>
      </c>
      <c r="E7" s="44">
        <v>37074</v>
      </c>
      <c r="F7" s="44">
        <v>5198</v>
      </c>
      <c r="G7" s="9"/>
      <c r="H7" s="44">
        <v>146562</v>
      </c>
    </row>
    <row r="8" spans="1:8">
      <c r="A8" t="s">
        <v>298</v>
      </c>
      <c r="B8" t="s">
        <v>80</v>
      </c>
      <c r="C8" s="44">
        <f t="shared" si="0"/>
        <v>72814</v>
      </c>
      <c r="D8" s="44">
        <v>728</v>
      </c>
      <c r="E8" s="45">
        <v>0</v>
      </c>
      <c r="F8" s="44">
        <v>0</v>
      </c>
      <c r="G8" s="9"/>
      <c r="H8" s="44">
        <v>73542</v>
      </c>
    </row>
    <row r="9" spans="1:8">
      <c r="A9" t="s">
        <v>207</v>
      </c>
      <c r="B9" t="s">
        <v>18</v>
      </c>
      <c r="C9" s="44">
        <f t="shared" si="0"/>
        <v>74392</v>
      </c>
      <c r="D9" s="44">
        <v>34187</v>
      </c>
      <c r="E9" s="44">
        <v>13386</v>
      </c>
      <c r="F9" s="44">
        <v>6241</v>
      </c>
      <c r="G9" s="9"/>
      <c r="H9" s="44">
        <v>128206</v>
      </c>
    </row>
    <row r="10" spans="1:8">
      <c r="A10" t="s">
        <v>292</v>
      </c>
      <c r="B10" t="s">
        <v>75</v>
      </c>
      <c r="C10" s="44">
        <f t="shared" si="0"/>
        <v>70267</v>
      </c>
      <c r="D10" s="44">
        <v>943</v>
      </c>
      <c r="E10" s="45">
        <v>426</v>
      </c>
      <c r="F10" s="44">
        <v>3762</v>
      </c>
      <c r="G10" s="9"/>
      <c r="H10" s="44">
        <v>75398</v>
      </c>
    </row>
    <row r="11" spans="1:8">
      <c r="A11" t="s">
        <v>160</v>
      </c>
      <c r="B11" t="s">
        <v>20</v>
      </c>
      <c r="C11" s="44">
        <f t="shared" si="0"/>
        <v>90627</v>
      </c>
      <c r="D11" s="44">
        <v>34416</v>
      </c>
      <c r="E11" s="44">
        <v>27661</v>
      </c>
      <c r="F11" s="44">
        <v>7296</v>
      </c>
      <c r="G11" s="9"/>
      <c r="H11" s="44">
        <v>160000</v>
      </c>
    </row>
    <row r="12" spans="1:8">
      <c r="A12" t="s">
        <v>266</v>
      </c>
      <c r="B12" t="s">
        <v>18</v>
      </c>
      <c r="C12" s="44">
        <f t="shared" si="0"/>
        <v>71094</v>
      </c>
      <c r="D12" s="44">
        <v>1511</v>
      </c>
      <c r="E12" s="44">
        <v>9849</v>
      </c>
      <c r="F12" s="44">
        <v>4334</v>
      </c>
      <c r="G12" s="9"/>
      <c r="H12" s="44">
        <v>86788</v>
      </c>
    </row>
    <row r="13" spans="1:8">
      <c r="A13" t="s">
        <v>322</v>
      </c>
      <c r="B13" t="s">
        <v>77</v>
      </c>
      <c r="C13" s="44">
        <f t="shared" si="0"/>
        <v>52148</v>
      </c>
      <c r="D13" s="44">
        <v>960</v>
      </c>
      <c r="E13" s="45">
        <v>8409</v>
      </c>
      <c r="F13" s="44">
        <v>1378</v>
      </c>
      <c r="G13" s="9"/>
      <c r="H13" s="44">
        <v>62895</v>
      </c>
    </row>
    <row r="14" spans="1:8">
      <c r="A14" t="s">
        <v>324</v>
      </c>
      <c r="B14" t="s">
        <v>92</v>
      </c>
      <c r="C14" s="44">
        <f t="shared" si="0"/>
        <v>62717</v>
      </c>
      <c r="D14" s="44">
        <v>0</v>
      </c>
      <c r="E14" s="45">
        <v>0</v>
      </c>
      <c r="F14" s="44">
        <v>0</v>
      </c>
      <c r="G14" s="9"/>
      <c r="H14" s="44">
        <v>62717</v>
      </c>
    </row>
    <row r="15" spans="1:8">
      <c r="A15" t="s">
        <v>239</v>
      </c>
      <c r="B15" t="s">
        <v>18</v>
      </c>
      <c r="C15" s="44">
        <f t="shared" si="0"/>
        <v>74072</v>
      </c>
      <c r="D15" s="44">
        <v>22484</v>
      </c>
      <c r="E15" s="44">
        <v>3813</v>
      </c>
      <c r="F15" s="44">
        <v>5837</v>
      </c>
      <c r="G15" s="9"/>
      <c r="H15" s="44">
        <v>106206</v>
      </c>
    </row>
    <row r="16" spans="1:8">
      <c r="A16" t="s">
        <v>343</v>
      </c>
      <c r="B16" t="s">
        <v>96</v>
      </c>
      <c r="C16" s="44">
        <f t="shared" si="0"/>
        <v>51532</v>
      </c>
      <c r="D16" s="44">
        <v>600</v>
      </c>
      <c r="E16" s="45">
        <v>3395</v>
      </c>
      <c r="F16" s="44">
        <v>0</v>
      </c>
      <c r="G16" s="9"/>
      <c r="H16" s="44">
        <v>55527</v>
      </c>
    </row>
    <row r="17" spans="1:8">
      <c r="A17" t="s">
        <v>352</v>
      </c>
      <c r="B17" t="s">
        <v>102</v>
      </c>
      <c r="C17" s="44">
        <f t="shared" si="0"/>
        <v>46526</v>
      </c>
      <c r="D17" s="44">
        <v>0</v>
      </c>
      <c r="E17" s="45">
        <v>2596</v>
      </c>
      <c r="F17" s="44">
        <v>747</v>
      </c>
      <c r="G17" s="9"/>
      <c r="H17" s="44">
        <v>49869</v>
      </c>
    </row>
    <row r="18" spans="1:8">
      <c r="A18" t="s">
        <v>162</v>
      </c>
      <c r="B18" t="s">
        <v>16</v>
      </c>
      <c r="C18" s="44">
        <f t="shared" si="0"/>
        <v>112139</v>
      </c>
      <c r="D18" s="44">
        <v>30743</v>
      </c>
      <c r="E18" s="44">
        <v>2991</v>
      </c>
      <c r="F18" s="44">
        <v>13310</v>
      </c>
      <c r="G18" s="9"/>
      <c r="H18" s="44">
        <v>159183</v>
      </c>
    </row>
    <row r="19" spans="1:8">
      <c r="A19" t="s">
        <v>124</v>
      </c>
      <c r="B19" t="s">
        <v>13</v>
      </c>
      <c r="C19" s="44">
        <f t="shared" si="0"/>
        <v>167269</v>
      </c>
      <c r="D19" s="44">
        <v>360</v>
      </c>
      <c r="E19" s="56">
        <v>35468</v>
      </c>
      <c r="F19" s="44">
        <v>47233</v>
      </c>
      <c r="H19" s="44">
        <v>250330</v>
      </c>
    </row>
    <row r="20" spans="1:8">
      <c r="A20" t="s">
        <v>320</v>
      </c>
      <c r="B20" t="s">
        <v>64</v>
      </c>
      <c r="C20" s="44">
        <f t="shared" si="0"/>
        <v>53531</v>
      </c>
      <c r="D20" s="44">
        <v>1608</v>
      </c>
      <c r="E20" s="45">
        <v>6123</v>
      </c>
      <c r="F20" s="44">
        <v>2598</v>
      </c>
      <c r="G20" s="9"/>
      <c r="H20" s="44">
        <v>63860</v>
      </c>
    </row>
    <row r="21" spans="1:8">
      <c r="A21" t="s">
        <v>285</v>
      </c>
      <c r="B21" t="s">
        <v>38</v>
      </c>
      <c r="C21" s="44">
        <f t="shared" si="0"/>
        <v>61726</v>
      </c>
      <c r="D21" s="44">
        <v>3586</v>
      </c>
      <c r="E21" s="45">
        <v>10368</v>
      </c>
      <c r="F21" s="44">
        <v>3295</v>
      </c>
      <c r="G21" s="9"/>
      <c r="H21" s="44">
        <v>78975</v>
      </c>
    </row>
    <row r="22" spans="1:8">
      <c r="A22" t="s">
        <v>333</v>
      </c>
      <c r="B22" t="s">
        <v>61</v>
      </c>
      <c r="C22" s="44">
        <f t="shared" si="0"/>
        <v>56360</v>
      </c>
      <c r="D22" s="44">
        <v>0</v>
      </c>
      <c r="E22" s="45">
        <v>1698</v>
      </c>
      <c r="F22" s="44">
        <v>0</v>
      </c>
      <c r="G22" s="9"/>
      <c r="H22" s="44">
        <v>58058</v>
      </c>
    </row>
    <row r="23" spans="1:8">
      <c r="A23" t="s">
        <v>267</v>
      </c>
      <c r="B23" t="s">
        <v>62</v>
      </c>
      <c r="C23" s="44">
        <f t="shared" si="0"/>
        <v>86566</v>
      </c>
      <c r="D23" s="44">
        <v>0</v>
      </c>
      <c r="E23" s="45">
        <v>0</v>
      </c>
      <c r="F23" s="44">
        <v>0</v>
      </c>
      <c r="G23" s="9"/>
      <c r="H23" s="44">
        <v>86566</v>
      </c>
    </row>
    <row r="24" spans="1:8">
      <c r="A24" t="s">
        <v>191</v>
      </c>
      <c r="B24" t="s">
        <v>11</v>
      </c>
      <c r="C24" s="44">
        <f t="shared" si="0"/>
        <v>95066</v>
      </c>
      <c r="D24" s="44">
        <v>27163</v>
      </c>
      <c r="E24" s="44">
        <v>11193</v>
      </c>
      <c r="F24" s="44">
        <v>6060</v>
      </c>
      <c r="G24" s="9"/>
      <c r="H24" s="44">
        <v>139482</v>
      </c>
    </row>
    <row r="25" spans="1:8">
      <c r="A25" t="s">
        <v>315</v>
      </c>
      <c r="B25" t="s">
        <v>87</v>
      </c>
      <c r="C25" s="44">
        <f t="shared" si="0"/>
        <v>57980</v>
      </c>
      <c r="D25" s="44">
        <v>0</v>
      </c>
      <c r="E25" s="45">
        <v>6640</v>
      </c>
      <c r="F25" s="44">
        <v>1416</v>
      </c>
      <c r="G25" s="9"/>
      <c r="H25" s="44">
        <v>66036</v>
      </c>
    </row>
    <row r="26" spans="1:8">
      <c r="A26" t="s">
        <v>155</v>
      </c>
      <c r="B26" t="s">
        <v>23</v>
      </c>
      <c r="C26" s="44">
        <f t="shared" si="0"/>
        <v>146882</v>
      </c>
      <c r="D26" s="44">
        <v>0</v>
      </c>
      <c r="E26" s="45">
        <v>0</v>
      </c>
      <c r="F26" s="44">
        <v>15048</v>
      </c>
      <c r="G26" s="9"/>
      <c r="H26" s="44">
        <v>161930</v>
      </c>
    </row>
    <row r="27" spans="1:8">
      <c r="A27" t="s">
        <v>277</v>
      </c>
      <c r="B27" t="s">
        <v>43</v>
      </c>
      <c r="C27" s="44">
        <f t="shared" si="0"/>
        <v>74635</v>
      </c>
      <c r="D27" s="44">
        <v>4658</v>
      </c>
      <c r="E27" s="45">
        <v>3326</v>
      </c>
      <c r="F27" s="44">
        <v>0</v>
      </c>
      <c r="G27" s="9"/>
      <c r="H27" s="44">
        <v>82619</v>
      </c>
    </row>
    <row r="28" spans="1:8">
      <c r="A28" t="s">
        <v>359</v>
      </c>
      <c r="B28" t="s">
        <v>109</v>
      </c>
      <c r="C28" s="44">
        <f t="shared" si="0"/>
        <v>42295</v>
      </c>
      <c r="D28" s="44">
        <v>846</v>
      </c>
      <c r="E28" s="45">
        <v>1773</v>
      </c>
      <c r="F28" s="44">
        <v>1061</v>
      </c>
      <c r="G28" s="9"/>
      <c r="H28" s="44">
        <v>45975</v>
      </c>
    </row>
    <row r="29" spans="1:8">
      <c r="A29" t="s">
        <v>303</v>
      </c>
      <c r="B29" t="s">
        <v>18</v>
      </c>
      <c r="C29" s="44">
        <f t="shared" si="0"/>
        <v>48438</v>
      </c>
      <c r="D29" s="44">
        <v>12206</v>
      </c>
      <c r="E29" s="44">
        <v>5340</v>
      </c>
      <c r="F29" s="44">
        <v>5196</v>
      </c>
      <c r="G29" s="9"/>
      <c r="H29" s="44">
        <v>71180</v>
      </c>
    </row>
    <row r="30" spans="1:8">
      <c r="A30" t="s">
        <v>259</v>
      </c>
      <c r="B30" t="s">
        <v>57</v>
      </c>
      <c r="C30" s="44">
        <f t="shared" si="0"/>
        <v>85884</v>
      </c>
      <c r="D30" s="44">
        <v>3759</v>
      </c>
      <c r="E30" s="45">
        <v>2189</v>
      </c>
      <c r="F30" s="44">
        <v>0</v>
      </c>
      <c r="G30" s="9"/>
      <c r="H30" s="44">
        <v>91832</v>
      </c>
    </row>
    <row r="31" spans="1:8">
      <c r="A31" t="s">
        <v>184</v>
      </c>
      <c r="B31" t="s">
        <v>18</v>
      </c>
      <c r="C31" s="44">
        <f t="shared" si="0"/>
        <v>74512</v>
      </c>
      <c r="D31" s="44">
        <v>30539</v>
      </c>
      <c r="E31" s="44">
        <v>31106</v>
      </c>
      <c r="F31" s="44">
        <v>9453</v>
      </c>
      <c r="G31" s="9"/>
      <c r="H31" s="44">
        <v>145610</v>
      </c>
    </row>
    <row r="32" spans="1:8">
      <c r="A32" t="s">
        <v>180</v>
      </c>
      <c r="B32" t="s">
        <v>18</v>
      </c>
      <c r="C32" s="44">
        <f t="shared" si="0"/>
        <v>74705</v>
      </c>
      <c r="D32" s="44">
        <v>28032</v>
      </c>
      <c r="E32" s="44">
        <v>38069</v>
      </c>
      <c r="F32" s="44">
        <v>5834</v>
      </c>
      <c r="G32" s="9"/>
      <c r="H32" s="44">
        <v>146640</v>
      </c>
    </row>
    <row r="33" spans="1:8">
      <c r="A33" t="s">
        <v>379</v>
      </c>
      <c r="B33" t="s">
        <v>18</v>
      </c>
      <c r="C33" s="44">
        <f t="shared" si="0"/>
        <v>25525</v>
      </c>
      <c r="D33" s="44"/>
      <c r="E33" s="44"/>
      <c r="F33" s="44">
        <v>655</v>
      </c>
      <c r="G33" s="9"/>
      <c r="H33" s="44">
        <v>26180</v>
      </c>
    </row>
    <row r="34" spans="1:8">
      <c r="A34" t="s">
        <v>268</v>
      </c>
      <c r="B34" t="s">
        <v>63</v>
      </c>
      <c r="C34" s="44">
        <f t="shared" si="0"/>
        <v>64357</v>
      </c>
      <c r="D34" s="44">
        <v>4462</v>
      </c>
      <c r="E34" s="45">
        <v>14046</v>
      </c>
      <c r="F34" s="44">
        <v>3333</v>
      </c>
      <c r="G34" s="9"/>
      <c r="H34" s="44">
        <v>86198</v>
      </c>
    </row>
    <row r="35" spans="1:8">
      <c r="A35" t="s">
        <v>158</v>
      </c>
      <c r="B35" t="s">
        <v>25</v>
      </c>
      <c r="C35" s="44">
        <f t="shared" si="0"/>
        <v>160635</v>
      </c>
      <c r="D35" s="44">
        <v>0</v>
      </c>
      <c r="E35" s="45">
        <v>0</v>
      </c>
      <c r="F35" s="44">
        <v>0</v>
      </c>
      <c r="G35" s="9"/>
      <c r="H35" s="44">
        <v>160635</v>
      </c>
    </row>
    <row r="36" spans="1:8">
      <c r="A36" t="s">
        <v>236</v>
      </c>
      <c r="B36" t="s">
        <v>17</v>
      </c>
      <c r="C36" s="44">
        <f t="shared" si="0"/>
        <v>64279</v>
      </c>
      <c r="D36" s="44">
        <v>1974</v>
      </c>
      <c r="E36" s="44">
        <v>39295</v>
      </c>
      <c r="F36" s="44">
        <v>3309</v>
      </c>
      <c r="G36" s="9"/>
      <c r="H36" s="44">
        <v>108857</v>
      </c>
    </row>
    <row r="37" spans="1:8">
      <c r="A37" t="s">
        <v>229</v>
      </c>
      <c r="B37" t="s">
        <v>15</v>
      </c>
      <c r="C37" s="44">
        <f t="shared" si="0"/>
        <v>59752</v>
      </c>
      <c r="D37" s="44">
        <v>18722</v>
      </c>
      <c r="E37" s="44">
        <v>30922</v>
      </c>
      <c r="F37" s="44">
        <v>3134</v>
      </c>
      <c r="G37" s="9"/>
      <c r="H37" s="44">
        <v>112530</v>
      </c>
    </row>
    <row r="38" spans="1:8">
      <c r="A38" t="s">
        <v>156</v>
      </c>
      <c r="B38" t="s">
        <v>17</v>
      </c>
      <c r="C38" s="44">
        <f t="shared" si="0"/>
        <v>78426</v>
      </c>
      <c r="D38" s="44">
        <v>46200</v>
      </c>
      <c r="E38" s="44">
        <v>20553</v>
      </c>
      <c r="F38" s="44">
        <v>15985</v>
      </c>
      <c r="G38" s="9"/>
      <c r="H38" s="44">
        <v>161164</v>
      </c>
    </row>
    <row r="39" spans="1:8">
      <c r="A39" t="s">
        <v>329</v>
      </c>
      <c r="B39" t="s">
        <v>1587</v>
      </c>
      <c r="C39" s="44">
        <f t="shared" si="0"/>
        <v>59888</v>
      </c>
      <c r="D39" s="44">
        <v>1120</v>
      </c>
      <c r="E39" s="45">
        <v>0</v>
      </c>
      <c r="F39" s="44">
        <v>0</v>
      </c>
      <c r="G39" s="9"/>
      <c r="H39" s="44">
        <v>61008</v>
      </c>
    </row>
    <row r="40" spans="1:8" ht="13.5" thickBot="1">
      <c r="A40" s="65" t="s">
        <v>1569</v>
      </c>
      <c r="B40" s="65"/>
      <c r="C40" s="65"/>
      <c r="D40" s="65"/>
      <c r="E40" s="65"/>
      <c r="F40" s="65"/>
      <c r="G40" s="65"/>
      <c r="H40" s="65"/>
    </row>
    <row r="41" spans="1:8">
      <c r="A41" s="2"/>
      <c r="B41" s="3"/>
      <c r="C41" s="4" t="s">
        <v>0</v>
      </c>
      <c r="D41" s="4" t="s">
        <v>1</v>
      </c>
      <c r="E41" s="4"/>
      <c r="F41" s="4" t="s">
        <v>1585</v>
      </c>
      <c r="G41" s="4"/>
      <c r="H41" s="5" t="s">
        <v>404</v>
      </c>
    </row>
    <row r="42" spans="1:8" ht="13.5" thickBot="1">
      <c r="A42" s="6" t="s">
        <v>2</v>
      </c>
      <c r="B42" s="7" t="s">
        <v>3</v>
      </c>
      <c r="C42" s="7" t="s">
        <v>4</v>
      </c>
      <c r="D42" s="7" t="s">
        <v>5</v>
      </c>
      <c r="E42" s="7" t="s">
        <v>6</v>
      </c>
      <c r="F42" s="7" t="s">
        <v>7</v>
      </c>
      <c r="G42" s="7"/>
      <c r="H42" s="8" t="s">
        <v>4</v>
      </c>
    </row>
    <row r="43" spans="1:8">
      <c r="C43" s="9"/>
      <c r="D43" s="9"/>
      <c r="E43" s="9"/>
      <c r="F43" s="9"/>
      <c r="G43" s="9"/>
      <c r="H43" s="9"/>
    </row>
    <row r="44" spans="1:8">
      <c r="A44" t="s">
        <v>164</v>
      </c>
      <c r="B44" t="s">
        <v>26</v>
      </c>
      <c r="C44" s="44">
        <f t="shared" ref="C44:C78" si="1">H44-F44-D44-E44</f>
        <v>111056</v>
      </c>
      <c r="D44" s="44">
        <v>300</v>
      </c>
      <c r="E44" s="44">
        <v>42933</v>
      </c>
      <c r="F44" s="44">
        <v>4224</v>
      </c>
      <c r="G44" s="9"/>
      <c r="H44" s="44">
        <v>158513</v>
      </c>
    </row>
    <row r="45" spans="1:8">
      <c r="A45" t="s">
        <v>271</v>
      </c>
      <c r="B45" t="s">
        <v>65</v>
      </c>
      <c r="C45" s="44">
        <f t="shared" si="1"/>
        <v>80871</v>
      </c>
      <c r="D45" s="44">
        <v>0</v>
      </c>
      <c r="E45" s="44">
        <v>2652</v>
      </c>
      <c r="F45" s="44">
        <v>1717</v>
      </c>
      <c r="G45" s="9"/>
      <c r="H45" s="44">
        <v>85240</v>
      </c>
    </row>
    <row r="46" spans="1:8">
      <c r="A46" t="s">
        <v>297</v>
      </c>
      <c r="B46" t="s">
        <v>38</v>
      </c>
      <c r="C46" s="44">
        <f t="shared" si="1"/>
        <v>59931</v>
      </c>
      <c r="D46" s="44">
        <v>1752</v>
      </c>
      <c r="E46" s="44">
        <v>8829</v>
      </c>
      <c r="F46" s="44">
        <v>3111</v>
      </c>
      <c r="G46" s="9"/>
      <c r="H46" s="44">
        <v>73623</v>
      </c>
    </row>
    <row r="47" spans="1:8">
      <c r="A47" t="s">
        <v>332</v>
      </c>
      <c r="B47" t="s">
        <v>97</v>
      </c>
      <c r="C47" s="44">
        <f t="shared" si="1"/>
        <v>57647</v>
      </c>
      <c r="D47" s="44">
        <v>428</v>
      </c>
      <c r="E47" s="44">
        <v>130</v>
      </c>
      <c r="F47" s="44">
        <v>0</v>
      </c>
      <c r="G47" s="9"/>
      <c r="H47" s="44">
        <v>58205</v>
      </c>
    </row>
    <row r="48" spans="1:8">
      <c r="A48" t="s">
        <v>291</v>
      </c>
      <c r="B48" t="s">
        <v>74</v>
      </c>
      <c r="C48" s="44">
        <f t="shared" si="1"/>
        <v>74635</v>
      </c>
      <c r="D48" s="44">
        <v>989</v>
      </c>
      <c r="E48" s="44">
        <v>226</v>
      </c>
      <c r="F48" s="44">
        <v>0</v>
      </c>
      <c r="G48" s="9"/>
      <c r="H48" s="44">
        <v>75850</v>
      </c>
    </row>
    <row r="49" spans="1:8">
      <c r="A49" t="s">
        <v>201</v>
      </c>
      <c r="B49" t="s">
        <v>18</v>
      </c>
      <c r="C49" s="44">
        <f t="shared" si="1"/>
        <v>74542</v>
      </c>
      <c r="D49" s="44">
        <v>32347</v>
      </c>
      <c r="E49" s="44">
        <v>17013</v>
      </c>
      <c r="F49" s="44">
        <v>6090</v>
      </c>
      <c r="G49" s="9"/>
      <c r="H49" s="44">
        <v>129992</v>
      </c>
    </row>
    <row r="50" spans="1:8">
      <c r="A50" t="s">
        <v>183</v>
      </c>
      <c r="B50" t="s">
        <v>29</v>
      </c>
      <c r="C50" s="44">
        <f t="shared" si="1"/>
        <v>134422</v>
      </c>
      <c r="D50" s="44">
        <v>0</v>
      </c>
      <c r="E50" s="44">
        <v>0</v>
      </c>
      <c r="F50" s="44">
        <v>11216</v>
      </c>
      <c r="G50" s="9"/>
      <c r="H50" s="44">
        <v>145638</v>
      </c>
    </row>
    <row r="51" spans="1:8">
      <c r="A51" t="s">
        <v>204</v>
      </c>
      <c r="B51" t="s">
        <v>21</v>
      </c>
      <c r="C51" s="44">
        <f t="shared" si="1"/>
        <v>77013</v>
      </c>
      <c r="D51" s="44">
        <v>29023</v>
      </c>
      <c r="E51" s="44">
        <v>15935</v>
      </c>
      <c r="F51" s="44">
        <v>6460</v>
      </c>
      <c r="G51" s="9"/>
      <c r="H51" s="44">
        <v>128431</v>
      </c>
    </row>
    <row r="52" spans="1:8">
      <c r="A52" t="s">
        <v>377</v>
      </c>
      <c r="B52" t="s">
        <v>109</v>
      </c>
      <c r="C52" s="44">
        <f t="shared" si="1"/>
        <v>26752</v>
      </c>
      <c r="D52" s="44">
        <v>1227</v>
      </c>
      <c r="E52" s="44">
        <v>0</v>
      </c>
      <c r="F52" s="44">
        <v>0</v>
      </c>
      <c r="G52" s="9"/>
      <c r="H52" s="44">
        <v>27979</v>
      </c>
    </row>
    <row r="53" spans="1:8">
      <c r="A53" t="s">
        <v>309</v>
      </c>
      <c r="B53" t="s">
        <v>1587</v>
      </c>
      <c r="C53" s="44">
        <f t="shared" si="1"/>
        <v>62787</v>
      </c>
      <c r="D53" s="44">
        <v>2225</v>
      </c>
      <c r="E53" s="44">
        <v>0</v>
      </c>
      <c r="F53" s="44">
        <v>2643</v>
      </c>
      <c r="G53" s="9"/>
      <c r="H53" s="44">
        <v>67655</v>
      </c>
    </row>
    <row r="54" spans="1:8">
      <c r="A54" t="s">
        <v>141</v>
      </c>
      <c r="B54" t="s">
        <v>19</v>
      </c>
      <c r="C54" s="44">
        <f t="shared" si="1"/>
        <v>179852</v>
      </c>
      <c r="D54" s="44">
        <v>0</v>
      </c>
      <c r="E54" s="44">
        <v>0</v>
      </c>
      <c r="F54" s="44">
        <v>7831</v>
      </c>
      <c r="G54" s="9"/>
      <c r="H54" s="44">
        <v>187683</v>
      </c>
    </row>
    <row r="55" spans="1:8">
      <c r="A55" t="s">
        <v>193</v>
      </c>
      <c r="B55" t="s">
        <v>15</v>
      </c>
      <c r="C55" s="44">
        <f t="shared" si="1"/>
        <v>78451</v>
      </c>
      <c r="D55" s="44">
        <v>25210</v>
      </c>
      <c r="E55" s="44">
        <v>27586</v>
      </c>
      <c r="F55" s="44">
        <v>7680</v>
      </c>
      <c r="G55" s="9"/>
      <c r="H55" s="44">
        <v>138927</v>
      </c>
    </row>
    <row r="56" spans="1:8">
      <c r="A56" t="s">
        <v>157</v>
      </c>
      <c r="B56" t="s">
        <v>24</v>
      </c>
      <c r="C56" s="44">
        <f t="shared" si="1"/>
        <v>160635</v>
      </c>
      <c r="D56" s="44">
        <v>0</v>
      </c>
      <c r="E56" s="44">
        <v>0</v>
      </c>
      <c r="F56" s="44">
        <v>0</v>
      </c>
      <c r="G56" s="9"/>
      <c r="H56" s="44">
        <v>160635</v>
      </c>
    </row>
    <row r="57" spans="1:8">
      <c r="A57" t="s">
        <v>115</v>
      </c>
      <c r="B57" t="s">
        <v>8</v>
      </c>
      <c r="C57" s="44">
        <f t="shared" si="1"/>
        <v>225627</v>
      </c>
      <c r="D57" s="44">
        <v>480</v>
      </c>
      <c r="E57" s="44">
        <v>0</v>
      </c>
      <c r="F57" s="44">
        <v>199668</v>
      </c>
      <c r="G57" s="10"/>
      <c r="H57" s="44">
        <v>425775</v>
      </c>
    </row>
    <row r="58" spans="1:8">
      <c r="A58" t="s">
        <v>171</v>
      </c>
      <c r="B58" t="s">
        <v>27</v>
      </c>
      <c r="C58" s="44">
        <f t="shared" si="1"/>
        <v>153122</v>
      </c>
      <c r="D58" s="44">
        <v>0</v>
      </c>
      <c r="E58" s="44">
        <v>0</v>
      </c>
      <c r="F58" s="44">
        <v>0</v>
      </c>
      <c r="G58" s="9"/>
      <c r="H58" s="44">
        <v>153122</v>
      </c>
    </row>
    <row r="59" spans="1:8">
      <c r="A59" t="s">
        <v>262</v>
      </c>
      <c r="B59" t="s">
        <v>49</v>
      </c>
      <c r="C59" s="44">
        <f t="shared" si="1"/>
        <v>89634</v>
      </c>
      <c r="D59" s="44">
        <v>0</v>
      </c>
      <c r="E59" s="44">
        <v>0</v>
      </c>
      <c r="F59" s="44">
        <v>0</v>
      </c>
      <c r="G59" s="9"/>
      <c r="H59" s="44">
        <v>89634</v>
      </c>
    </row>
    <row r="60" spans="1:8">
      <c r="A60" t="s">
        <v>258</v>
      </c>
      <c r="B60" t="s">
        <v>18</v>
      </c>
      <c r="C60" s="44">
        <f t="shared" si="1"/>
        <v>71581</v>
      </c>
      <c r="D60" s="44">
        <v>1390</v>
      </c>
      <c r="E60" s="44">
        <v>15452</v>
      </c>
      <c r="F60" s="44">
        <v>4334</v>
      </c>
      <c r="G60" s="9"/>
      <c r="H60" s="44">
        <v>92757</v>
      </c>
    </row>
    <row r="61" spans="1:8">
      <c r="A61" t="s">
        <v>380</v>
      </c>
      <c r="B61" t="s">
        <v>18</v>
      </c>
      <c r="C61" s="44">
        <f t="shared" si="1"/>
        <v>25037</v>
      </c>
      <c r="D61" s="44"/>
      <c r="E61" s="44"/>
      <c r="F61" s="44">
        <v>594</v>
      </c>
      <c r="G61" s="9"/>
      <c r="H61" s="44">
        <v>25631</v>
      </c>
    </row>
    <row r="62" spans="1:8">
      <c r="A62" t="s">
        <v>307</v>
      </c>
      <c r="B62" t="s">
        <v>84</v>
      </c>
      <c r="C62" s="44">
        <f t="shared" si="1"/>
        <v>48137</v>
      </c>
      <c r="D62" s="44">
        <v>5149</v>
      </c>
      <c r="E62" s="44">
        <v>9372</v>
      </c>
      <c r="F62" s="44">
        <v>5095</v>
      </c>
      <c r="G62" s="9"/>
      <c r="H62" s="44">
        <v>67753</v>
      </c>
    </row>
    <row r="63" spans="1:8">
      <c r="A63" t="s">
        <v>367</v>
      </c>
      <c r="B63" t="s">
        <v>101</v>
      </c>
      <c r="C63" s="44">
        <f t="shared" si="1"/>
        <v>37022</v>
      </c>
      <c r="D63" s="44">
        <v>808</v>
      </c>
      <c r="E63" s="44">
        <v>0</v>
      </c>
      <c r="F63" s="44">
        <v>0</v>
      </c>
      <c r="G63" s="9"/>
      <c r="H63" s="44">
        <v>37830</v>
      </c>
    </row>
    <row r="64" spans="1:8">
      <c r="A64" t="s">
        <v>336</v>
      </c>
      <c r="B64" t="s">
        <v>84</v>
      </c>
      <c r="C64" s="44">
        <f t="shared" si="1"/>
        <v>49192</v>
      </c>
      <c r="D64" s="44">
        <v>1015</v>
      </c>
      <c r="E64" s="44">
        <v>4788</v>
      </c>
      <c r="F64" s="44">
        <v>2523</v>
      </c>
      <c r="G64" s="9"/>
      <c r="H64" s="44">
        <v>57518</v>
      </c>
    </row>
    <row r="65" spans="1:8">
      <c r="A65" t="s">
        <v>176</v>
      </c>
      <c r="B65" t="s">
        <v>15</v>
      </c>
      <c r="C65" s="44">
        <f t="shared" si="1"/>
        <v>79811</v>
      </c>
      <c r="D65" s="44">
        <v>30182</v>
      </c>
      <c r="E65" s="44">
        <v>32763</v>
      </c>
      <c r="F65" s="44">
        <v>5386</v>
      </c>
      <c r="G65" s="9"/>
      <c r="H65" s="44">
        <v>148142</v>
      </c>
    </row>
    <row r="66" spans="1:8">
      <c r="A66" t="s">
        <v>143</v>
      </c>
      <c r="B66" t="s">
        <v>18</v>
      </c>
      <c r="C66" s="44">
        <f t="shared" si="1"/>
        <v>99799</v>
      </c>
      <c r="D66" s="44">
        <v>41759</v>
      </c>
      <c r="E66" s="44">
        <v>22269</v>
      </c>
      <c r="F66" s="44">
        <v>18387</v>
      </c>
      <c r="G66" s="9"/>
      <c r="H66" s="44">
        <v>182214</v>
      </c>
    </row>
    <row r="67" spans="1:8">
      <c r="A67" t="s">
        <v>174</v>
      </c>
      <c r="B67" t="s">
        <v>18</v>
      </c>
      <c r="C67" s="44">
        <f t="shared" si="1"/>
        <v>76992</v>
      </c>
      <c r="D67" s="44">
        <v>35391</v>
      </c>
      <c r="E67" s="44">
        <v>28757</v>
      </c>
      <c r="F67" s="44">
        <v>8321</v>
      </c>
      <c r="G67" s="9"/>
      <c r="H67" s="44">
        <v>149461</v>
      </c>
    </row>
    <row r="68" spans="1:8">
      <c r="A68" t="s">
        <v>178</v>
      </c>
      <c r="B68" t="s">
        <v>15</v>
      </c>
      <c r="C68" s="44">
        <f t="shared" si="1"/>
        <v>80953</v>
      </c>
      <c r="D68" s="44">
        <v>33459</v>
      </c>
      <c r="E68" s="44">
        <v>26662</v>
      </c>
      <c r="F68" s="44">
        <v>5892</v>
      </c>
      <c r="G68" s="9"/>
      <c r="H68" s="44">
        <v>146966</v>
      </c>
    </row>
    <row r="69" spans="1:8">
      <c r="A69" t="s">
        <v>294</v>
      </c>
      <c r="B69" t="s">
        <v>77</v>
      </c>
      <c r="C69" s="44">
        <f t="shared" si="1"/>
        <v>58496</v>
      </c>
      <c r="D69" s="44">
        <v>1710</v>
      </c>
      <c r="E69" s="44">
        <v>11958</v>
      </c>
      <c r="F69" s="44">
        <v>2452</v>
      </c>
      <c r="G69" s="9"/>
      <c r="H69" s="44">
        <v>74616</v>
      </c>
    </row>
    <row r="70" spans="1:8">
      <c r="A70" t="s">
        <v>213</v>
      </c>
      <c r="B70" t="s">
        <v>34</v>
      </c>
      <c r="C70" s="44">
        <f t="shared" si="1"/>
        <v>120904</v>
      </c>
      <c r="D70" s="44">
        <v>0</v>
      </c>
      <c r="E70" s="44">
        <v>0</v>
      </c>
      <c r="F70" s="44">
        <v>0</v>
      </c>
      <c r="G70" s="9"/>
      <c r="H70" s="44">
        <v>120904</v>
      </c>
    </row>
    <row r="71" spans="1:8">
      <c r="A71" t="s">
        <v>260</v>
      </c>
      <c r="B71" t="s">
        <v>58</v>
      </c>
      <c r="C71" s="44">
        <f t="shared" si="1"/>
        <v>87980</v>
      </c>
      <c r="D71" s="44">
        <v>0</v>
      </c>
      <c r="E71" s="44">
        <v>0</v>
      </c>
      <c r="F71" s="44">
        <v>3594</v>
      </c>
      <c r="G71" s="9"/>
      <c r="H71" s="44">
        <v>91574</v>
      </c>
    </row>
    <row r="72" spans="1:8">
      <c r="A72" t="s">
        <v>147</v>
      </c>
      <c r="B72" t="s">
        <v>21</v>
      </c>
      <c r="C72" s="44">
        <f t="shared" si="1"/>
        <v>93337</v>
      </c>
      <c r="D72" s="44">
        <v>41432</v>
      </c>
      <c r="E72" s="44">
        <v>29520</v>
      </c>
      <c r="F72" s="44">
        <v>12282</v>
      </c>
      <c r="G72" s="9"/>
      <c r="H72" s="44">
        <v>176571</v>
      </c>
    </row>
    <row r="73" spans="1:8">
      <c r="A73" t="s">
        <v>128</v>
      </c>
      <c r="B73" t="s">
        <v>13</v>
      </c>
      <c r="C73" s="44">
        <f t="shared" si="1"/>
        <v>167269</v>
      </c>
      <c r="D73" s="44">
        <v>8011</v>
      </c>
      <c r="E73" s="44">
        <v>32790</v>
      </c>
      <c r="F73" s="44">
        <v>13848</v>
      </c>
      <c r="G73" s="9"/>
      <c r="H73" s="44">
        <v>221918</v>
      </c>
    </row>
    <row r="74" spans="1:8">
      <c r="A74" t="s">
        <v>299</v>
      </c>
      <c r="B74" t="s">
        <v>77</v>
      </c>
      <c r="C74" s="44">
        <f t="shared" si="1"/>
        <v>58746</v>
      </c>
      <c r="D74" s="44">
        <v>3452</v>
      </c>
      <c r="E74" s="44">
        <v>8297</v>
      </c>
      <c r="F74" s="44">
        <v>1553</v>
      </c>
      <c r="G74" s="9"/>
      <c r="H74" s="44">
        <v>72048</v>
      </c>
    </row>
    <row r="75" spans="1:8">
      <c r="A75" t="s">
        <v>206</v>
      </c>
      <c r="B75" t="s">
        <v>20</v>
      </c>
      <c r="C75" s="44">
        <f t="shared" si="1"/>
        <v>90613</v>
      </c>
      <c r="D75" s="44">
        <v>17263</v>
      </c>
      <c r="E75" s="44">
        <v>13246</v>
      </c>
      <c r="F75" s="44">
        <v>5351</v>
      </c>
      <c r="G75" s="9"/>
      <c r="H75" s="44">
        <v>126473</v>
      </c>
    </row>
    <row r="76" spans="1:8">
      <c r="A76" t="s">
        <v>246</v>
      </c>
      <c r="B76" t="s">
        <v>20</v>
      </c>
      <c r="C76" s="44">
        <f t="shared" si="1"/>
        <v>76270</v>
      </c>
      <c r="D76" s="44">
        <v>5724</v>
      </c>
      <c r="E76" s="44">
        <v>13776</v>
      </c>
      <c r="F76" s="44">
        <v>4024</v>
      </c>
      <c r="G76" s="9"/>
      <c r="H76" s="44">
        <v>99794</v>
      </c>
    </row>
    <row r="77" spans="1:8">
      <c r="A77" t="s">
        <v>376</v>
      </c>
      <c r="B77" t="s">
        <v>91</v>
      </c>
      <c r="C77" s="44">
        <f t="shared" si="1"/>
        <v>27822</v>
      </c>
      <c r="D77" s="44">
        <v>240</v>
      </c>
      <c r="E77" s="44">
        <v>373</v>
      </c>
      <c r="F77" s="44">
        <v>0</v>
      </c>
      <c r="G77" s="9"/>
      <c r="H77" s="44">
        <v>28435</v>
      </c>
    </row>
    <row r="78" spans="1:8">
      <c r="A78" t="s">
        <v>130</v>
      </c>
      <c r="B78" t="s">
        <v>16</v>
      </c>
      <c r="C78" s="44">
        <f t="shared" si="1"/>
        <v>165277</v>
      </c>
      <c r="D78" s="44">
        <v>19740</v>
      </c>
      <c r="E78" s="44">
        <v>3532</v>
      </c>
      <c r="F78" s="44">
        <v>22840</v>
      </c>
      <c r="G78" s="9"/>
      <c r="H78" s="44">
        <v>211389</v>
      </c>
    </row>
    <row r="79" spans="1:8" ht="13.5" thickBot="1">
      <c r="A79" s="65" t="s">
        <v>1569</v>
      </c>
      <c r="B79" s="65"/>
      <c r="C79" s="65"/>
      <c r="D79" s="65"/>
      <c r="E79" s="65"/>
      <c r="F79" s="65"/>
      <c r="G79" s="65"/>
      <c r="H79" s="65"/>
    </row>
    <row r="80" spans="1:8">
      <c r="A80" s="2"/>
      <c r="B80" s="3"/>
      <c r="C80" s="4" t="s">
        <v>0</v>
      </c>
      <c r="D80" s="4" t="s">
        <v>1</v>
      </c>
      <c r="E80" s="4"/>
      <c r="F80" s="4" t="s">
        <v>1585</v>
      </c>
      <c r="G80" s="4"/>
      <c r="H80" s="5" t="s">
        <v>404</v>
      </c>
    </row>
    <row r="81" spans="1:8" ht="13.5" thickBot="1">
      <c r="A81" s="6" t="s">
        <v>2</v>
      </c>
      <c r="B81" s="7" t="s">
        <v>3</v>
      </c>
      <c r="C81" s="7" t="s">
        <v>4</v>
      </c>
      <c r="D81" s="7" t="s">
        <v>5</v>
      </c>
      <c r="E81" s="7" t="s">
        <v>6</v>
      </c>
      <c r="F81" s="7" t="s">
        <v>7</v>
      </c>
      <c r="G81" s="7"/>
      <c r="H81" s="8" t="s">
        <v>4</v>
      </c>
    </row>
    <row r="82" spans="1:8">
      <c r="C82" s="9"/>
      <c r="D82" s="9"/>
      <c r="E82" s="9"/>
      <c r="F82" s="9"/>
      <c r="G82" s="9"/>
      <c r="H82" s="9"/>
    </row>
    <row r="83" spans="1:8">
      <c r="A83" t="s">
        <v>385</v>
      </c>
      <c r="B83" t="s">
        <v>97</v>
      </c>
      <c r="C83" s="44">
        <f t="shared" ref="C83:C117" si="2">H83-F83-D83-E83</f>
        <v>19564</v>
      </c>
      <c r="D83" s="44">
        <v>0</v>
      </c>
      <c r="E83" s="44">
        <v>0</v>
      </c>
      <c r="F83" s="44">
        <v>0</v>
      </c>
      <c r="G83" s="9"/>
      <c r="H83" s="44">
        <v>19564</v>
      </c>
    </row>
    <row r="84" spans="1:8">
      <c r="A84" t="s">
        <v>224</v>
      </c>
      <c r="B84" t="s">
        <v>39</v>
      </c>
      <c r="C84" s="44">
        <f t="shared" si="2"/>
        <v>115212</v>
      </c>
      <c r="D84" s="44">
        <v>0</v>
      </c>
      <c r="E84" s="44">
        <v>0</v>
      </c>
      <c r="F84" s="44">
        <v>0</v>
      </c>
      <c r="G84" s="9"/>
      <c r="H84" s="44">
        <v>115212</v>
      </c>
    </row>
    <row r="85" spans="1:8">
      <c r="A85" t="s">
        <v>249</v>
      </c>
      <c r="B85" t="s">
        <v>18</v>
      </c>
      <c r="C85" s="44">
        <f t="shared" si="2"/>
        <v>73934.460000000006</v>
      </c>
      <c r="D85" s="44">
        <v>15252</v>
      </c>
      <c r="E85" s="44">
        <v>3275</v>
      </c>
      <c r="F85" s="44">
        <v>5120</v>
      </c>
      <c r="G85" s="9"/>
      <c r="H85" s="44">
        <v>97581.46</v>
      </c>
    </row>
    <row r="86" spans="1:8">
      <c r="A86" t="s">
        <v>280</v>
      </c>
      <c r="B86" t="s">
        <v>61</v>
      </c>
      <c r="C86" s="44">
        <f t="shared" si="2"/>
        <v>74101</v>
      </c>
      <c r="D86" s="44">
        <v>0</v>
      </c>
      <c r="E86" s="44">
        <v>3366</v>
      </c>
      <c r="F86" s="44">
        <v>3515</v>
      </c>
      <c r="G86" s="9"/>
      <c r="H86" s="44">
        <v>80982</v>
      </c>
    </row>
    <row r="87" spans="1:8">
      <c r="A87" t="s">
        <v>349</v>
      </c>
      <c r="B87" t="s">
        <v>105</v>
      </c>
      <c r="C87" s="44">
        <f t="shared" si="2"/>
        <v>51459</v>
      </c>
      <c r="D87" s="44">
        <v>0</v>
      </c>
      <c r="E87" s="44">
        <v>1917</v>
      </c>
      <c r="F87" s="44">
        <v>0</v>
      </c>
      <c r="G87" s="9"/>
      <c r="H87" s="44">
        <v>53376</v>
      </c>
    </row>
    <row r="88" spans="1:8">
      <c r="A88" t="s">
        <v>138</v>
      </c>
      <c r="B88" t="s">
        <v>17</v>
      </c>
      <c r="C88" s="44">
        <f t="shared" si="2"/>
        <v>78582</v>
      </c>
      <c r="D88" s="44">
        <v>32301</v>
      </c>
      <c r="E88" s="44">
        <v>78197</v>
      </c>
      <c r="F88" s="44">
        <v>5478</v>
      </c>
      <c r="G88" s="9"/>
      <c r="H88" s="44">
        <v>194558</v>
      </c>
    </row>
    <row r="89" spans="1:8">
      <c r="A89" t="s">
        <v>308</v>
      </c>
      <c r="B89" t="s">
        <v>64</v>
      </c>
      <c r="C89" s="44">
        <f t="shared" si="2"/>
        <v>55944</v>
      </c>
      <c r="D89" s="44">
        <v>3326</v>
      </c>
      <c r="E89" s="44">
        <v>5432</v>
      </c>
      <c r="F89" s="44">
        <v>2962</v>
      </c>
      <c r="G89" s="9"/>
      <c r="H89" s="44">
        <v>67664</v>
      </c>
    </row>
    <row r="90" spans="1:8">
      <c r="A90" t="s">
        <v>153</v>
      </c>
      <c r="B90" t="s">
        <v>21</v>
      </c>
      <c r="C90" s="44">
        <f t="shared" si="2"/>
        <v>96510</v>
      </c>
      <c r="D90" s="44">
        <v>33619</v>
      </c>
      <c r="E90" s="44">
        <v>17206</v>
      </c>
      <c r="F90" s="44">
        <v>17827</v>
      </c>
      <c r="G90" s="9"/>
      <c r="H90" s="44">
        <v>165162</v>
      </c>
    </row>
    <row r="91" spans="1:8">
      <c r="A91" t="s">
        <v>354</v>
      </c>
      <c r="B91" t="s">
        <v>93</v>
      </c>
      <c r="C91" s="44">
        <f t="shared" si="2"/>
        <v>42494</v>
      </c>
      <c r="D91" s="44">
        <v>0</v>
      </c>
      <c r="E91" s="44">
        <v>4422</v>
      </c>
      <c r="F91" s="44">
        <v>0</v>
      </c>
      <c r="G91" s="9"/>
      <c r="H91" s="44">
        <v>46916</v>
      </c>
    </row>
    <row r="92" spans="1:8">
      <c r="A92" t="s">
        <v>311</v>
      </c>
      <c r="B92" t="s">
        <v>38</v>
      </c>
      <c r="C92" s="44">
        <f t="shared" si="2"/>
        <v>52064</v>
      </c>
      <c r="D92" s="44">
        <v>2433</v>
      </c>
      <c r="E92" s="44">
        <v>9721</v>
      </c>
      <c r="F92" s="44">
        <v>2780</v>
      </c>
      <c r="G92" s="9"/>
      <c r="H92" s="44">
        <v>66998</v>
      </c>
    </row>
    <row r="93" spans="1:8">
      <c r="A93" t="s">
        <v>321</v>
      </c>
      <c r="B93" t="s">
        <v>90</v>
      </c>
      <c r="C93" s="44">
        <f t="shared" si="2"/>
        <v>56717</v>
      </c>
      <c r="D93" s="44">
        <v>3075</v>
      </c>
      <c r="E93" s="44">
        <v>773</v>
      </c>
      <c r="F93" s="44">
        <v>3061</v>
      </c>
      <c r="G93" s="9"/>
      <c r="H93" s="44">
        <v>63626</v>
      </c>
    </row>
    <row r="94" spans="1:8">
      <c r="A94" t="s">
        <v>254</v>
      </c>
      <c r="B94" t="s">
        <v>53</v>
      </c>
      <c r="C94" s="44">
        <f t="shared" si="2"/>
        <v>91496</v>
      </c>
      <c r="D94" s="44">
        <v>4137</v>
      </c>
      <c r="E94" s="44">
        <v>0</v>
      </c>
      <c r="F94" s="44">
        <v>0</v>
      </c>
      <c r="G94" s="9"/>
      <c r="H94" s="44">
        <v>95633</v>
      </c>
    </row>
    <row r="95" spans="1:8">
      <c r="A95" t="s">
        <v>205</v>
      </c>
      <c r="B95" t="s">
        <v>32</v>
      </c>
      <c r="C95" s="44">
        <f t="shared" si="2"/>
        <v>124651</v>
      </c>
      <c r="D95" s="44">
        <v>2963</v>
      </c>
      <c r="E95" s="44">
        <v>0</v>
      </c>
      <c r="F95" s="44">
        <v>0</v>
      </c>
      <c r="G95" s="9"/>
      <c r="H95" s="44">
        <v>127614</v>
      </c>
    </row>
    <row r="96" spans="1:8">
      <c r="A96" t="s">
        <v>179</v>
      </c>
      <c r="B96" t="s">
        <v>28</v>
      </c>
      <c r="C96" s="44">
        <f t="shared" si="2"/>
        <v>132871</v>
      </c>
      <c r="D96" s="44">
        <v>0</v>
      </c>
      <c r="E96" s="44">
        <v>0</v>
      </c>
      <c r="F96" s="44">
        <v>13872</v>
      </c>
      <c r="G96" s="9"/>
      <c r="H96" s="44">
        <v>146743</v>
      </c>
    </row>
    <row r="97" spans="1:8">
      <c r="A97" t="s">
        <v>133</v>
      </c>
      <c r="B97" t="s">
        <v>16</v>
      </c>
      <c r="C97" s="44">
        <f t="shared" si="2"/>
        <v>162424</v>
      </c>
      <c r="D97" s="44">
        <v>19335</v>
      </c>
      <c r="E97" s="44">
        <v>2775</v>
      </c>
      <c r="F97" s="44">
        <f>12886+8602</f>
        <v>21488</v>
      </c>
      <c r="G97" s="9"/>
      <c r="H97" s="44">
        <v>206022</v>
      </c>
    </row>
    <row r="98" spans="1:8">
      <c r="A98" t="s">
        <v>290</v>
      </c>
      <c r="B98" t="s">
        <v>73</v>
      </c>
      <c r="C98" s="44">
        <f t="shared" si="2"/>
        <v>68835</v>
      </c>
      <c r="D98" s="44">
        <v>0</v>
      </c>
      <c r="E98" s="44">
        <v>7202</v>
      </c>
      <c r="F98" s="44">
        <v>0</v>
      </c>
      <c r="G98" s="9"/>
      <c r="H98" s="44">
        <v>76037</v>
      </c>
    </row>
    <row r="99" spans="1:8">
      <c r="A99" t="s">
        <v>257</v>
      </c>
      <c r="B99" t="s">
        <v>56</v>
      </c>
      <c r="C99" s="44">
        <f t="shared" si="2"/>
        <v>85885</v>
      </c>
      <c r="D99" s="44">
        <v>0</v>
      </c>
      <c r="E99" s="44">
        <v>6930</v>
      </c>
      <c r="F99" s="44">
        <v>0</v>
      </c>
      <c r="G99" s="9"/>
      <c r="H99" s="44">
        <v>92815</v>
      </c>
    </row>
    <row r="100" spans="1:8">
      <c r="A100" t="s">
        <v>200</v>
      </c>
      <c r="B100" t="s">
        <v>17</v>
      </c>
      <c r="C100" s="44">
        <f t="shared" si="2"/>
        <v>72713</v>
      </c>
      <c r="D100" s="44">
        <v>4887</v>
      </c>
      <c r="E100" s="44">
        <v>48745</v>
      </c>
      <c r="F100" s="44">
        <v>3947</v>
      </c>
      <c r="G100" s="9"/>
      <c r="H100" s="44">
        <v>130292</v>
      </c>
    </row>
    <row r="101" spans="1:8">
      <c r="A101" t="s">
        <v>210</v>
      </c>
      <c r="B101" t="s">
        <v>17</v>
      </c>
      <c r="C101" s="44">
        <f t="shared" si="2"/>
        <v>68433</v>
      </c>
      <c r="D101" s="44">
        <v>2773</v>
      </c>
      <c r="E101" s="44">
        <v>46647</v>
      </c>
      <c r="F101" s="44">
        <v>3666</v>
      </c>
      <c r="G101" s="9"/>
      <c r="H101" s="44">
        <v>121519</v>
      </c>
    </row>
    <row r="102" spans="1:8">
      <c r="A102" t="s">
        <v>166</v>
      </c>
      <c r="B102" t="s">
        <v>21</v>
      </c>
      <c r="C102" s="44">
        <f t="shared" si="2"/>
        <v>93385</v>
      </c>
      <c r="D102" s="44">
        <v>30264</v>
      </c>
      <c r="E102" s="44">
        <v>21695</v>
      </c>
      <c r="F102" s="44">
        <v>11266</v>
      </c>
      <c r="G102" s="9"/>
      <c r="H102" s="44">
        <v>156610</v>
      </c>
    </row>
    <row r="103" spans="1:8">
      <c r="A103" t="s">
        <v>366</v>
      </c>
      <c r="B103" t="s">
        <v>104</v>
      </c>
      <c r="C103" s="44">
        <f t="shared" si="2"/>
        <v>39464</v>
      </c>
      <c r="D103" s="44">
        <v>0</v>
      </c>
      <c r="E103" s="44">
        <v>0</v>
      </c>
      <c r="F103" s="44">
        <v>0</v>
      </c>
      <c r="G103" s="9"/>
      <c r="H103" s="44">
        <v>39464</v>
      </c>
    </row>
    <row r="104" spans="1:8">
      <c r="A104" t="s">
        <v>215</v>
      </c>
      <c r="B104" t="s">
        <v>18</v>
      </c>
      <c r="C104" s="44">
        <f t="shared" si="2"/>
        <v>77402</v>
      </c>
      <c r="D104" s="44">
        <v>26893</v>
      </c>
      <c r="E104" s="44">
        <v>7091</v>
      </c>
      <c r="F104" s="44">
        <v>9025</v>
      </c>
      <c r="G104" s="9"/>
      <c r="H104" s="44">
        <v>120411</v>
      </c>
    </row>
    <row r="105" spans="1:8">
      <c r="A105" t="s">
        <v>220</v>
      </c>
      <c r="B105" t="s">
        <v>37</v>
      </c>
      <c r="C105" s="44">
        <f t="shared" si="2"/>
        <v>106327</v>
      </c>
      <c r="D105" s="44">
        <v>4704</v>
      </c>
      <c r="E105" s="44">
        <v>412</v>
      </c>
      <c r="F105" s="44">
        <v>5200</v>
      </c>
      <c r="G105" s="9"/>
      <c r="H105" s="44">
        <v>116643</v>
      </c>
    </row>
    <row r="106" spans="1:8">
      <c r="A106" t="s">
        <v>150</v>
      </c>
      <c r="B106" t="s">
        <v>21</v>
      </c>
      <c r="C106" s="44">
        <f t="shared" si="2"/>
        <v>93209</v>
      </c>
      <c r="D106" s="44">
        <v>41185</v>
      </c>
      <c r="E106" s="44">
        <v>3954</v>
      </c>
      <c r="F106" s="44">
        <f>25112+7670</f>
        <v>32782</v>
      </c>
      <c r="G106" s="9"/>
      <c r="H106" s="44">
        <v>171130</v>
      </c>
    </row>
    <row r="107" spans="1:8">
      <c r="A107" t="s">
        <v>284</v>
      </c>
      <c r="B107" t="s">
        <v>69</v>
      </c>
      <c r="C107" s="44">
        <f t="shared" si="2"/>
        <v>78415</v>
      </c>
      <c r="D107" s="44">
        <v>0</v>
      </c>
      <c r="E107" s="44">
        <v>1329</v>
      </c>
      <c r="F107" s="44">
        <v>0</v>
      </c>
      <c r="G107" s="9"/>
      <c r="H107" s="44">
        <v>79744</v>
      </c>
    </row>
    <row r="108" spans="1:8">
      <c r="A108" t="s">
        <v>287</v>
      </c>
      <c r="B108" t="s">
        <v>70</v>
      </c>
      <c r="C108" s="44">
        <f t="shared" si="2"/>
        <v>62514</v>
      </c>
      <c r="D108" s="44">
        <v>2132</v>
      </c>
      <c r="E108" s="44">
        <v>8229</v>
      </c>
      <c r="F108" s="44">
        <v>4778</v>
      </c>
      <c r="G108" s="9"/>
      <c r="H108" s="44">
        <v>77653</v>
      </c>
    </row>
    <row r="109" spans="1:8">
      <c r="A109" t="s">
        <v>148</v>
      </c>
      <c r="B109" t="s">
        <v>11</v>
      </c>
      <c r="C109" s="44">
        <f t="shared" si="2"/>
        <v>108719</v>
      </c>
      <c r="D109" s="44">
        <v>42681</v>
      </c>
      <c r="E109" s="44">
        <v>15929</v>
      </c>
      <c r="F109" s="44">
        <v>7332</v>
      </c>
      <c r="G109" s="9"/>
      <c r="H109" s="44">
        <v>174661</v>
      </c>
    </row>
    <row r="110" spans="1:8">
      <c r="A110" t="s">
        <v>347</v>
      </c>
      <c r="B110" t="s">
        <v>100</v>
      </c>
      <c r="C110" s="44">
        <f t="shared" si="2"/>
        <v>54269</v>
      </c>
      <c r="D110" s="44">
        <v>0</v>
      </c>
      <c r="E110" s="44">
        <v>139</v>
      </c>
      <c r="F110" s="44">
        <v>0</v>
      </c>
      <c r="G110" s="9"/>
      <c r="H110" s="44">
        <v>54408</v>
      </c>
    </row>
    <row r="111" spans="1:8">
      <c r="A111" t="s">
        <v>136</v>
      </c>
      <c r="B111" t="s">
        <v>11</v>
      </c>
      <c r="C111" s="44">
        <f t="shared" si="2"/>
        <v>104947</v>
      </c>
      <c r="D111" s="44">
        <v>38725</v>
      </c>
      <c r="E111" s="44">
        <v>31964</v>
      </c>
      <c r="F111" s="44">
        <v>26739</v>
      </c>
      <c r="G111" s="9"/>
      <c r="H111" s="44">
        <v>202375</v>
      </c>
    </row>
    <row r="112" spans="1:8">
      <c r="A112" t="s">
        <v>278</v>
      </c>
      <c r="B112" t="s">
        <v>68</v>
      </c>
      <c r="C112" s="44">
        <f t="shared" si="2"/>
        <v>79020</v>
      </c>
      <c r="D112" s="44">
        <v>3412</v>
      </c>
      <c r="E112" s="44">
        <v>0</v>
      </c>
      <c r="F112" s="44">
        <v>0</v>
      </c>
      <c r="G112" s="10"/>
      <c r="H112" s="44">
        <v>82432</v>
      </c>
    </row>
    <row r="113" spans="1:8">
      <c r="A113" t="s">
        <v>326</v>
      </c>
      <c r="B113" t="s">
        <v>94</v>
      </c>
      <c r="C113" s="44">
        <f t="shared" si="2"/>
        <v>56194</v>
      </c>
      <c r="D113" s="44">
        <v>3330</v>
      </c>
      <c r="E113" s="44">
        <v>2810</v>
      </c>
      <c r="F113" s="44">
        <v>0</v>
      </c>
      <c r="G113" s="9"/>
      <c r="H113" s="44">
        <v>62334</v>
      </c>
    </row>
    <row r="114" spans="1:8">
      <c r="A114" t="s">
        <v>129</v>
      </c>
      <c r="B114" t="s">
        <v>11</v>
      </c>
      <c r="C114" s="44">
        <f t="shared" si="2"/>
        <v>104517</v>
      </c>
      <c r="D114" s="44">
        <v>52899</v>
      </c>
      <c r="E114" s="44">
        <v>42157</v>
      </c>
      <c r="F114" s="44">
        <v>20572</v>
      </c>
      <c r="G114" s="9"/>
      <c r="H114" s="44">
        <v>220145</v>
      </c>
    </row>
    <row r="115" spans="1:8">
      <c r="A115" t="s">
        <v>241</v>
      </c>
      <c r="B115" t="s">
        <v>43</v>
      </c>
      <c r="C115" s="44">
        <f t="shared" si="2"/>
        <v>74635</v>
      </c>
      <c r="D115" s="44">
        <v>6151</v>
      </c>
      <c r="E115" s="44">
        <v>10424</v>
      </c>
      <c r="F115" s="44">
        <v>14550</v>
      </c>
      <c r="G115" s="9"/>
      <c r="H115" s="44">
        <v>105760</v>
      </c>
    </row>
    <row r="116" spans="1:8">
      <c r="A116" t="s">
        <v>364</v>
      </c>
      <c r="B116" t="s">
        <v>69</v>
      </c>
      <c r="C116" s="44">
        <f t="shared" si="2"/>
        <v>42248</v>
      </c>
      <c r="D116" s="44">
        <v>0</v>
      </c>
      <c r="E116" s="44">
        <v>0</v>
      </c>
      <c r="F116" s="44">
        <v>0</v>
      </c>
      <c r="H116" s="44">
        <v>42248</v>
      </c>
    </row>
    <row r="117" spans="1:8">
      <c r="A117" t="s">
        <v>351</v>
      </c>
      <c r="B117" t="s">
        <v>96</v>
      </c>
      <c r="C117" s="44">
        <f t="shared" si="2"/>
        <v>51533</v>
      </c>
      <c r="D117" s="44">
        <v>1546</v>
      </c>
      <c r="E117" s="44">
        <v>0</v>
      </c>
      <c r="F117" s="44">
        <v>0</v>
      </c>
      <c r="G117" s="9"/>
      <c r="H117" s="44">
        <v>53079</v>
      </c>
    </row>
    <row r="118" spans="1:8" ht="13.5" thickBot="1">
      <c r="A118" s="65" t="s">
        <v>1569</v>
      </c>
      <c r="B118" s="65"/>
      <c r="C118" s="65"/>
      <c r="D118" s="65"/>
      <c r="E118" s="65"/>
      <c r="F118" s="65"/>
      <c r="G118" s="65"/>
      <c r="H118" s="65"/>
    </row>
    <row r="119" spans="1:8">
      <c r="A119" s="2"/>
      <c r="B119" s="3"/>
      <c r="C119" s="4" t="s">
        <v>0</v>
      </c>
      <c r="D119" s="4" t="s">
        <v>1</v>
      </c>
      <c r="E119" s="4"/>
      <c r="F119" s="4" t="s">
        <v>1585</v>
      </c>
      <c r="G119" s="4"/>
      <c r="H119" s="5" t="s">
        <v>404</v>
      </c>
    </row>
    <row r="120" spans="1:8" ht="13.5" thickBot="1">
      <c r="A120" s="6" t="s">
        <v>2</v>
      </c>
      <c r="B120" s="7" t="s">
        <v>3</v>
      </c>
      <c r="C120" s="7" t="s">
        <v>4</v>
      </c>
      <c r="D120" s="7" t="s">
        <v>5</v>
      </c>
      <c r="E120" s="7" t="s">
        <v>6</v>
      </c>
      <c r="F120" s="7" t="s">
        <v>7</v>
      </c>
      <c r="G120" s="7"/>
      <c r="H120" s="8" t="s">
        <v>4</v>
      </c>
    </row>
    <row r="121" spans="1:8">
      <c r="C121" s="9"/>
      <c r="D121" s="9"/>
      <c r="E121" s="9"/>
      <c r="F121" s="9"/>
      <c r="G121" s="9"/>
      <c r="H121" s="9"/>
    </row>
    <row r="122" spans="1:8">
      <c r="A122" t="s">
        <v>250</v>
      </c>
      <c r="B122" t="s">
        <v>49</v>
      </c>
      <c r="C122" s="44">
        <f t="shared" ref="C122:C156" si="3">H122-F122-D122-E122</f>
        <v>93429</v>
      </c>
      <c r="D122" s="44">
        <v>0</v>
      </c>
      <c r="E122" s="44">
        <v>0</v>
      </c>
      <c r="F122" s="44">
        <v>3634</v>
      </c>
      <c r="G122" s="9"/>
      <c r="H122" s="44">
        <v>97063</v>
      </c>
    </row>
    <row r="123" spans="1:8">
      <c r="A123" t="s">
        <v>362</v>
      </c>
      <c r="B123" t="s">
        <v>111</v>
      </c>
      <c r="C123" s="44">
        <f t="shared" si="3"/>
        <v>42203</v>
      </c>
      <c r="D123" s="44">
        <v>0</v>
      </c>
      <c r="E123" s="44">
        <v>2468</v>
      </c>
      <c r="F123" s="44">
        <v>0</v>
      </c>
      <c r="G123" s="9"/>
      <c r="H123" s="44">
        <v>44671</v>
      </c>
    </row>
    <row r="124" spans="1:8">
      <c r="A124" t="s">
        <v>316</v>
      </c>
      <c r="B124" t="s">
        <v>88</v>
      </c>
      <c r="C124" s="44">
        <f t="shared" si="3"/>
        <v>63897</v>
      </c>
      <c r="D124" s="44">
        <v>685</v>
      </c>
      <c r="E124" s="44">
        <v>0</v>
      </c>
      <c r="F124" s="44">
        <v>0</v>
      </c>
      <c r="G124" s="9"/>
      <c r="H124" s="44">
        <v>64582</v>
      </c>
    </row>
    <row r="125" spans="1:8">
      <c r="A125" t="s">
        <v>272</v>
      </c>
      <c r="B125" t="s">
        <v>66</v>
      </c>
      <c r="C125" s="44">
        <f t="shared" si="3"/>
        <v>74039</v>
      </c>
      <c r="D125" s="44">
        <v>710</v>
      </c>
      <c r="E125" s="44">
        <v>9901</v>
      </c>
      <c r="F125" s="44">
        <v>0</v>
      </c>
      <c r="G125" s="9"/>
      <c r="H125" s="44">
        <v>84650</v>
      </c>
    </row>
    <row r="126" spans="1:8">
      <c r="A126" t="s">
        <v>152</v>
      </c>
      <c r="B126" t="s">
        <v>15</v>
      </c>
      <c r="C126" s="44">
        <f t="shared" si="3"/>
        <v>86495</v>
      </c>
      <c r="D126" s="44">
        <v>30182</v>
      </c>
      <c r="E126" s="44">
        <v>45380</v>
      </c>
      <c r="F126" s="44">
        <v>6284</v>
      </c>
      <c r="G126" s="9"/>
      <c r="H126" s="44">
        <v>168341</v>
      </c>
    </row>
    <row r="127" spans="1:8">
      <c r="A127" t="s">
        <v>248</v>
      </c>
      <c r="B127" t="s">
        <v>48</v>
      </c>
      <c r="C127" s="44">
        <f t="shared" si="3"/>
        <v>95474</v>
      </c>
      <c r="D127" s="44">
        <v>2451</v>
      </c>
      <c r="E127" s="44">
        <v>0</v>
      </c>
      <c r="F127" s="44">
        <v>0</v>
      </c>
      <c r="G127" s="9"/>
      <c r="H127" s="44">
        <v>97925</v>
      </c>
    </row>
    <row r="128" spans="1:8">
      <c r="A128" t="s">
        <v>221</v>
      </c>
      <c r="B128" t="s">
        <v>15</v>
      </c>
      <c r="C128" s="44">
        <f t="shared" si="3"/>
        <v>78672</v>
      </c>
      <c r="D128" s="44">
        <v>15506</v>
      </c>
      <c r="E128" s="44">
        <v>18539</v>
      </c>
      <c r="F128" s="44">
        <v>3854</v>
      </c>
      <c r="G128" s="9"/>
      <c r="H128" s="44">
        <v>116571</v>
      </c>
    </row>
    <row r="129" spans="1:8">
      <c r="A129" t="s">
        <v>167</v>
      </c>
      <c r="B129" t="s">
        <v>21</v>
      </c>
      <c r="C129" s="44">
        <f t="shared" si="3"/>
        <v>85644</v>
      </c>
      <c r="D129" s="44">
        <v>46138</v>
      </c>
      <c r="E129" s="44">
        <v>13537</v>
      </c>
      <c r="F129" s="44">
        <v>10945</v>
      </c>
      <c r="G129" s="9"/>
      <c r="H129" s="44">
        <v>156264</v>
      </c>
    </row>
    <row r="130" spans="1:8">
      <c r="A130" t="s">
        <v>232</v>
      </c>
      <c r="B130" t="s">
        <v>18</v>
      </c>
      <c r="C130" s="44">
        <f t="shared" si="3"/>
        <v>67884</v>
      </c>
      <c r="D130" s="44">
        <v>18483</v>
      </c>
      <c r="E130" s="44">
        <v>19045</v>
      </c>
      <c r="F130" s="44">
        <v>5834</v>
      </c>
      <c r="H130" s="44">
        <v>111246</v>
      </c>
    </row>
    <row r="131" spans="1:8">
      <c r="A131" t="s">
        <v>151</v>
      </c>
      <c r="B131" t="s">
        <v>22</v>
      </c>
      <c r="C131" s="44">
        <f t="shared" si="3"/>
        <v>157068</v>
      </c>
      <c r="D131" s="44">
        <v>0</v>
      </c>
      <c r="E131" s="44">
        <v>0</v>
      </c>
      <c r="F131" s="44">
        <v>12874</v>
      </c>
      <c r="G131" s="9"/>
      <c r="H131" s="44">
        <v>169942</v>
      </c>
    </row>
    <row r="132" spans="1:8">
      <c r="A132" t="s">
        <v>251</v>
      </c>
      <c r="B132" t="s">
        <v>50</v>
      </c>
      <c r="C132" s="44">
        <f t="shared" si="3"/>
        <v>77459</v>
      </c>
      <c r="D132" s="44">
        <v>11274</v>
      </c>
      <c r="E132" s="44">
        <v>3707</v>
      </c>
      <c r="F132" s="44">
        <v>4161</v>
      </c>
      <c r="G132" s="9"/>
      <c r="H132" s="44">
        <v>96601</v>
      </c>
    </row>
    <row r="133" spans="1:8">
      <c r="A133" t="s">
        <v>146</v>
      </c>
      <c r="B133" t="s">
        <v>20</v>
      </c>
      <c r="C133" s="44">
        <f t="shared" si="3"/>
        <v>90702</v>
      </c>
      <c r="D133" s="44">
        <v>37798</v>
      </c>
      <c r="E133" s="44">
        <v>34267</v>
      </c>
      <c r="F133" s="44">
        <v>13834</v>
      </c>
      <c r="G133" s="9"/>
      <c r="H133" s="44">
        <v>176601</v>
      </c>
    </row>
    <row r="134" spans="1:8">
      <c r="A134" t="s">
        <v>374</v>
      </c>
      <c r="B134" t="s">
        <v>18</v>
      </c>
      <c r="C134" s="44">
        <f t="shared" si="3"/>
        <v>33201</v>
      </c>
      <c r="D134" s="44">
        <v>25</v>
      </c>
      <c r="E134" s="44">
        <v>71</v>
      </c>
      <c r="F134" s="44">
        <v>891</v>
      </c>
      <c r="G134" s="9"/>
      <c r="H134" s="44">
        <v>34188</v>
      </c>
    </row>
    <row r="135" spans="1:8">
      <c r="A135" t="s">
        <v>276</v>
      </c>
      <c r="B135" t="s">
        <v>67</v>
      </c>
      <c r="C135" s="44">
        <f t="shared" si="3"/>
        <v>83473</v>
      </c>
      <c r="D135" s="44">
        <v>0</v>
      </c>
      <c r="E135" s="44">
        <v>0</v>
      </c>
      <c r="F135" s="44">
        <v>0</v>
      </c>
      <c r="G135" s="9"/>
      <c r="H135" s="44">
        <v>83473</v>
      </c>
    </row>
    <row r="136" spans="1:8">
      <c r="A136" t="s">
        <v>172</v>
      </c>
      <c r="B136" t="s">
        <v>11</v>
      </c>
      <c r="C136" s="44">
        <f t="shared" si="3"/>
        <v>103293</v>
      </c>
      <c r="D136" s="44">
        <v>9005</v>
      </c>
      <c r="E136" s="44">
        <v>33033</v>
      </c>
      <c r="F136" s="44">
        <v>5777</v>
      </c>
      <c r="G136" s="9"/>
      <c r="H136" s="44">
        <v>151108</v>
      </c>
    </row>
    <row r="137" spans="1:8">
      <c r="A137" t="s">
        <v>225</v>
      </c>
      <c r="B137" t="s">
        <v>40</v>
      </c>
      <c r="C137" s="44">
        <f t="shared" si="3"/>
        <v>115174</v>
      </c>
      <c r="D137" s="44">
        <v>0</v>
      </c>
      <c r="E137" s="44">
        <v>0</v>
      </c>
      <c r="F137" s="44">
        <v>0</v>
      </c>
      <c r="G137" s="9"/>
      <c r="H137" s="44">
        <v>115174</v>
      </c>
    </row>
    <row r="138" spans="1:8">
      <c r="A138" t="s">
        <v>212</v>
      </c>
      <c r="B138" t="s">
        <v>33</v>
      </c>
      <c r="C138" s="44">
        <f t="shared" si="3"/>
        <v>120482</v>
      </c>
      <c r="D138" s="44">
        <v>613</v>
      </c>
      <c r="E138" s="44">
        <v>0</v>
      </c>
      <c r="F138" s="44">
        <v>0</v>
      </c>
      <c r="G138" s="9"/>
      <c r="H138" s="44">
        <v>121095</v>
      </c>
    </row>
    <row r="139" spans="1:8">
      <c r="A139" t="s">
        <v>173</v>
      </c>
      <c r="B139" t="s">
        <v>18</v>
      </c>
      <c r="C139" s="44">
        <f t="shared" si="3"/>
        <v>74226</v>
      </c>
      <c r="D139" s="44">
        <v>32605</v>
      </c>
      <c r="E139" s="44">
        <v>38074</v>
      </c>
      <c r="F139" s="44">
        <v>6104</v>
      </c>
      <c r="G139" s="9"/>
      <c r="H139" s="44">
        <v>151009</v>
      </c>
    </row>
    <row r="140" spans="1:8">
      <c r="A140" t="s">
        <v>211</v>
      </c>
      <c r="B140" t="s">
        <v>18</v>
      </c>
      <c r="C140" s="44">
        <f t="shared" si="3"/>
        <v>75772</v>
      </c>
      <c r="D140" s="44">
        <v>27442</v>
      </c>
      <c r="E140" s="44">
        <v>12165</v>
      </c>
      <c r="F140" s="44">
        <v>5786</v>
      </c>
      <c r="G140" s="9"/>
      <c r="H140" s="44">
        <v>121165</v>
      </c>
    </row>
    <row r="141" spans="1:8">
      <c r="A141" t="s">
        <v>140</v>
      </c>
      <c r="B141" t="s">
        <v>18</v>
      </c>
      <c r="C141" s="44">
        <f t="shared" si="3"/>
        <v>81649</v>
      </c>
      <c r="D141" s="44">
        <v>39860</v>
      </c>
      <c r="E141" s="44">
        <v>50083</v>
      </c>
      <c r="F141" s="44">
        <v>17281</v>
      </c>
      <c r="G141" s="9"/>
      <c r="H141" s="44">
        <v>188873</v>
      </c>
    </row>
    <row r="142" spans="1:8">
      <c r="A142" t="s">
        <v>170</v>
      </c>
      <c r="B142" t="s">
        <v>16</v>
      </c>
      <c r="C142" s="44">
        <f t="shared" si="3"/>
        <v>101363</v>
      </c>
      <c r="D142" s="44">
        <v>33393</v>
      </c>
      <c r="E142" s="44">
        <v>6990</v>
      </c>
      <c r="F142" s="44">
        <v>11894</v>
      </c>
      <c r="G142" s="9"/>
      <c r="H142" s="44">
        <v>153640</v>
      </c>
    </row>
    <row r="143" spans="1:8">
      <c r="A143" t="s">
        <v>301</v>
      </c>
      <c r="B143" t="s">
        <v>81</v>
      </c>
      <c r="C143" s="44">
        <f t="shared" si="3"/>
        <v>70759</v>
      </c>
      <c r="D143" s="44">
        <v>0</v>
      </c>
      <c r="E143" s="44">
        <v>603</v>
      </c>
      <c r="F143" s="44">
        <v>0</v>
      </c>
      <c r="G143" s="9"/>
      <c r="H143" s="44">
        <v>71362</v>
      </c>
    </row>
    <row r="144" spans="1:8">
      <c r="A144" t="s">
        <v>368</v>
      </c>
      <c r="B144" t="s">
        <v>112</v>
      </c>
      <c r="C144" s="44">
        <f t="shared" si="3"/>
        <v>36600</v>
      </c>
      <c r="D144" s="44">
        <v>298</v>
      </c>
      <c r="E144" s="44">
        <v>24</v>
      </c>
      <c r="F144" s="44">
        <v>0</v>
      </c>
      <c r="G144" s="9"/>
      <c r="H144" s="44">
        <v>36922</v>
      </c>
    </row>
    <row r="145" spans="1:8">
      <c r="A145" t="s">
        <v>196</v>
      </c>
      <c r="B145" t="s">
        <v>20</v>
      </c>
      <c r="C145" s="44">
        <f t="shared" si="3"/>
        <v>83864</v>
      </c>
      <c r="D145" s="44">
        <v>12840</v>
      </c>
      <c r="E145" s="44">
        <v>28269</v>
      </c>
      <c r="F145" s="44">
        <v>9534</v>
      </c>
      <c r="G145" s="9"/>
      <c r="H145" s="44">
        <v>134507</v>
      </c>
    </row>
    <row r="146" spans="1:8">
      <c r="A146" t="s">
        <v>135</v>
      </c>
      <c r="B146" t="s">
        <v>16</v>
      </c>
      <c r="C146" s="44">
        <f t="shared" si="3"/>
        <v>164653.14000000001</v>
      </c>
      <c r="D146" s="44">
        <v>20413</v>
      </c>
      <c r="E146" s="44">
        <v>4856</v>
      </c>
      <c r="F146" s="44">
        <v>14569</v>
      </c>
      <c r="G146" s="9"/>
      <c r="H146" s="44">
        <v>204491.14</v>
      </c>
    </row>
    <row r="147" spans="1:8">
      <c r="A147" t="s">
        <v>194</v>
      </c>
      <c r="B147" t="s">
        <v>17</v>
      </c>
      <c r="C147" s="44">
        <f t="shared" si="3"/>
        <v>72768</v>
      </c>
      <c r="D147" s="44">
        <v>4910</v>
      </c>
      <c r="E147" s="44">
        <v>54942</v>
      </c>
      <c r="F147" s="44">
        <v>3947</v>
      </c>
      <c r="G147" s="9"/>
      <c r="H147" s="44">
        <v>136567</v>
      </c>
    </row>
    <row r="148" spans="1:8">
      <c r="A148" t="s">
        <v>234</v>
      </c>
      <c r="B148" t="s">
        <v>17</v>
      </c>
      <c r="C148" s="44">
        <f t="shared" si="3"/>
        <v>68511</v>
      </c>
      <c r="D148" s="44">
        <v>2172</v>
      </c>
      <c r="E148" s="44">
        <v>34707</v>
      </c>
      <c r="F148" s="44">
        <v>3637</v>
      </c>
      <c r="G148" s="9"/>
      <c r="H148" s="44">
        <v>109027</v>
      </c>
    </row>
    <row r="149" spans="1:8">
      <c r="A149" t="s">
        <v>256</v>
      </c>
      <c r="B149" t="s">
        <v>55</v>
      </c>
      <c r="C149" s="44">
        <f t="shared" si="3"/>
        <v>93278</v>
      </c>
      <c r="D149" s="44">
        <v>0</v>
      </c>
      <c r="E149" s="44">
        <v>0</v>
      </c>
      <c r="F149" s="44">
        <v>0</v>
      </c>
      <c r="G149" s="9"/>
      <c r="H149" s="44">
        <v>93278</v>
      </c>
    </row>
    <row r="150" spans="1:8">
      <c r="A150" t="s">
        <v>312</v>
      </c>
      <c r="B150" t="s">
        <v>64</v>
      </c>
      <c r="C150" s="44">
        <f t="shared" si="3"/>
        <v>54927</v>
      </c>
      <c r="D150" s="44">
        <v>3618</v>
      </c>
      <c r="E150" s="44">
        <v>3878</v>
      </c>
      <c r="F150" s="44">
        <v>4442</v>
      </c>
      <c r="G150" s="9"/>
      <c r="H150" s="44">
        <v>66865</v>
      </c>
    </row>
    <row r="151" spans="1:8">
      <c r="A151" t="s">
        <v>197</v>
      </c>
      <c r="B151" t="s">
        <v>31</v>
      </c>
      <c r="C151" s="44">
        <f t="shared" si="3"/>
        <v>134422</v>
      </c>
      <c r="D151" s="44">
        <v>0</v>
      </c>
      <c r="E151" s="44">
        <v>0</v>
      </c>
      <c r="F151" s="44">
        <v>0</v>
      </c>
      <c r="G151" s="9"/>
      <c r="H151" s="44">
        <v>134422</v>
      </c>
    </row>
    <row r="152" spans="1:8">
      <c r="A152" t="s">
        <v>145</v>
      </c>
      <c r="B152" t="s">
        <v>15</v>
      </c>
      <c r="C152" s="44">
        <f t="shared" si="3"/>
        <v>78817</v>
      </c>
      <c r="D152" s="44">
        <v>40423</v>
      </c>
      <c r="E152" s="44">
        <v>54626</v>
      </c>
      <c r="F152" s="44">
        <v>5893</v>
      </c>
      <c r="G152" s="9"/>
      <c r="H152" s="44">
        <v>179759</v>
      </c>
    </row>
    <row r="153" spans="1:8">
      <c r="A153" t="s">
        <v>235</v>
      </c>
      <c r="B153" t="s">
        <v>18</v>
      </c>
      <c r="C153" s="44">
        <f t="shared" si="3"/>
        <v>69175</v>
      </c>
      <c r="D153" s="44">
        <v>28572</v>
      </c>
      <c r="E153" s="44">
        <v>5493</v>
      </c>
      <c r="F153" s="44">
        <v>5676</v>
      </c>
      <c r="G153" s="9"/>
      <c r="H153" s="44">
        <v>108916</v>
      </c>
    </row>
    <row r="154" spans="1:8">
      <c r="A154" t="s">
        <v>274</v>
      </c>
      <c r="B154" t="s">
        <v>67</v>
      </c>
      <c r="C154" s="44">
        <f t="shared" si="3"/>
        <v>84117</v>
      </c>
      <c r="D154" s="44">
        <v>0</v>
      </c>
      <c r="E154" s="44">
        <v>0</v>
      </c>
      <c r="F154" s="44">
        <v>0</v>
      </c>
      <c r="G154" s="9"/>
      <c r="H154" s="44">
        <v>84117</v>
      </c>
    </row>
    <row r="155" spans="1:8">
      <c r="A155" t="s">
        <v>177</v>
      </c>
      <c r="B155" t="s">
        <v>18</v>
      </c>
      <c r="C155" s="44">
        <f t="shared" si="3"/>
        <v>80138</v>
      </c>
      <c r="D155" s="44">
        <v>25909</v>
      </c>
      <c r="E155" s="44">
        <v>32575</v>
      </c>
      <c r="F155" s="44">
        <v>8544</v>
      </c>
      <c r="G155" s="9"/>
      <c r="H155" s="44">
        <v>147166</v>
      </c>
    </row>
    <row r="156" spans="1:8">
      <c r="A156" t="s">
        <v>222</v>
      </c>
      <c r="B156" t="s">
        <v>38</v>
      </c>
      <c r="C156" s="44">
        <f t="shared" si="3"/>
        <v>59931</v>
      </c>
      <c r="D156" s="44">
        <v>10545</v>
      </c>
      <c r="E156" s="44">
        <v>42630</v>
      </c>
      <c r="F156" s="44">
        <v>3333</v>
      </c>
      <c r="G156" s="9"/>
      <c r="H156" s="44">
        <v>116439</v>
      </c>
    </row>
    <row r="157" spans="1:8" ht="13.5" thickBot="1">
      <c r="A157" s="65" t="s">
        <v>1569</v>
      </c>
      <c r="B157" s="65"/>
      <c r="C157" s="65"/>
      <c r="D157" s="65"/>
      <c r="E157" s="65"/>
      <c r="F157" s="65"/>
      <c r="G157" s="65"/>
      <c r="H157" s="65"/>
    </row>
    <row r="158" spans="1:8">
      <c r="A158" s="2"/>
      <c r="B158" s="3"/>
      <c r="C158" s="4" t="s">
        <v>0</v>
      </c>
      <c r="D158" s="4" t="s">
        <v>1</v>
      </c>
      <c r="E158" s="4"/>
      <c r="F158" s="4" t="s">
        <v>1585</v>
      </c>
      <c r="G158" s="4"/>
      <c r="H158" s="5" t="s">
        <v>404</v>
      </c>
    </row>
    <row r="159" spans="1:8" ht="13.5" thickBot="1">
      <c r="A159" s="6" t="s">
        <v>2</v>
      </c>
      <c r="B159" s="7" t="s">
        <v>3</v>
      </c>
      <c r="C159" s="7" t="s">
        <v>4</v>
      </c>
      <c r="D159" s="7" t="s">
        <v>5</v>
      </c>
      <c r="E159" s="7" t="s">
        <v>6</v>
      </c>
      <c r="F159" s="7" t="s">
        <v>7</v>
      </c>
      <c r="G159" s="7"/>
      <c r="H159" s="8" t="s">
        <v>4</v>
      </c>
    </row>
    <row r="160" spans="1:8">
      <c r="C160" s="9"/>
      <c r="D160" s="9"/>
      <c r="E160" s="9"/>
      <c r="F160" s="9"/>
      <c r="G160" s="9"/>
      <c r="H160" s="9"/>
    </row>
    <row r="161" spans="1:8">
      <c r="A161" t="s">
        <v>230</v>
      </c>
      <c r="B161" t="s">
        <v>18</v>
      </c>
      <c r="C161" s="44">
        <f t="shared" ref="C161:C195" si="4">H161-F161-D161-E161</f>
        <v>74206</v>
      </c>
      <c r="D161" s="44">
        <v>30417</v>
      </c>
      <c r="E161" s="44">
        <v>1419</v>
      </c>
      <c r="F161" s="44">
        <v>6030</v>
      </c>
      <c r="G161" s="9"/>
      <c r="H161" s="44">
        <v>112072</v>
      </c>
    </row>
    <row r="162" spans="1:8">
      <c r="A162" t="s">
        <v>330</v>
      </c>
      <c r="B162" t="s">
        <v>95</v>
      </c>
      <c r="C162" s="44">
        <f t="shared" si="4"/>
        <v>59762</v>
      </c>
      <c r="D162" s="44">
        <v>1195</v>
      </c>
      <c r="E162" s="44">
        <v>0</v>
      </c>
      <c r="F162" s="44">
        <v>0</v>
      </c>
      <c r="G162" s="9"/>
      <c r="H162" s="44">
        <v>60957</v>
      </c>
    </row>
    <row r="163" spans="1:8">
      <c r="A163" t="s">
        <v>323</v>
      </c>
      <c r="B163" t="s">
        <v>91</v>
      </c>
      <c r="C163" s="44">
        <f t="shared" si="4"/>
        <v>62717</v>
      </c>
      <c r="D163" s="44">
        <v>0</v>
      </c>
      <c r="E163" s="44">
        <v>0</v>
      </c>
      <c r="F163" s="44">
        <v>0</v>
      </c>
      <c r="G163" s="9"/>
      <c r="H163" s="44">
        <v>62717</v>
      </c>
    </row>
    <row r="164" spans="1:8">
      <c r="A164" t="s">
        <v>190</v>
      </c>
      <c r="B164" t="s">
        <v>21</v>
      </c>
      <c r="C164" s="44">
        <f t="shared" si="4"/>
        <v>93351</v>
      </c>
      <c r="D164" s="44">
        <v>38596</v>
      </c>
      <c r="E164" s="44">
        <v>0</v>
      </c>
      <c r="F164" s="44">
        <v>7536</v>
      </c>
      <c r="G164" s="9"/>
      <c r="H164" s="44">
        <v>139483</v>
      </c>
    </row>
    <row r="165" spans="1:8">
      <c r="A165" t="s">
        <v>342</v>
      </c>
      <c r="B165" t="s">
        <v>101</v>
      </c>
      <c r="C165" s="44">
        <f t="shared" si="4"/>
        <v>54141</v>
      </c>
      <c r="D165" s="44">
        <v>1624</v>
      </c>
      <c r="E165" s="44">
        <v>0</v>
      </c>
      <c r="F165" s="44">
        <v>0</v>
      </c>
      <c r="G165" s="9"/>
      <c r="H165" s="44">
        <v>55765</v>
      </c>
    </row>
    <row r="166" spans="1:8">
      <c r="A166" t="s">
        <v>353</v>
      </c>
      <c r="B166" t="s">
        <v>106</v>
      </c>
      <c r="C166" s="44">
        <f t="shared" si="4"/>
        <v>39020</v>
      </c>
      <c r="D166" s="44">
        <v>4002</v>
      </c>
      <c r="E166" s="44">
        <v>2641</v>
      </c>
      <c r="F166" s="44">
        <v>2144</v>
      </c>
      <c r="G166" s="9"/>
      <c r="H166" s="44">
        <v>47807</v>
      </c>
    </row>
    <row r="167" spans="1:8">
      <c r="A167" t="s">
        <v>288</v>
      </c>
      <c r="B167" t="s">
        <v>71</v>
      </c>
      <c r="C167" s="44">
        <f t="shared" si="4"/>
        <v>64558</v>
      </c>
      <c r="D167" s="44">
        <v>5749</v>
      </c>
      <c r="E167" s="44">
        <v>3609</v>
      </c>
      <c r="F167" s="44">
        <v>3316</v>
      </c>
      <c r="G167" s="9"/>
      <c r="H167" s="44">
        <v>77232</v>
      </c>
    </row>
    <row r="168" spans="1:8">
      <c r="A168" t="s">
        <v>165</v>
      </c>
      <c r="B168" t="s">
        <v>11</v>
      </c>
      <c r="C168" s="44">
        <f t="shared" si="4"/>
        <v>91003</v>
      </c>
      <c r="D168" s="44">
        <v>34416</v>
      </c>
      <c r="E168" s="44">
        <v>22467</v>
      </c>
      <c r="F168" s="44">
        <v>9796</v>
      </c>
      <c r="G168" s="9"/>
      <c r="H168" s="44">
        <v>157682</v>
      </c>
    </row>
    <row r="169" spans="1:8">
      <c r="A169" t="s">
        <v>216</v>
      </c>
      <c r="B169" t="s">
        <v>17</v>
      </c>
      <c r="C169" s="44">
        <f t="shared" si="4"/>
        <v>66934</v>
      </c>
      <c r="D169" s="44">
        <v>3662</v>
      </c>
      <c r="E169" s="44">
        <v>44558</v>
      </c>
      <c r="F169" s="44">
        <v>3799</v>
      </c>
      <c r="G169" s="9"/>
      <c r="H169" s="44">
        <v>118953</v>
      </c>
    </row>
    <row r="170" spans="1:8">
      <c r="A170" t="s">
        <v>286</v>
      </c>
      <c r="B170" t="s">
        <v>53</v>
      </c>
      <c r="C170" s="44">
        <f t="shared" si="4"/>
        <v>77878</v>
      </c>
      <c r="D170" s="44">
        <v>0</v>
      </c>
      <c r="E170" s="44">
        <v>0</v>
      </c>
      <c r="F170" s="44">
        <v>0</v>
      </c>
      <c r="G170" s="9"/>
      <c r="H170" s="44">
        <v>77878</v>
      </c>
    </row>
    <row r="171" spans="1:8">
      <c r="A171" t="s">
        <v>219</v>
      </c>
      <c r="B171" t="s">
        <v>36</v>
      </c>
      <c r="C171" s="44">
        <f t="shared" si="4"/>
        <v>76716</v>
      </c>
      <c r="D171" s="44">
        <v>12359</v>
      </c>
      <c r="E171" s="44">
        <v>23275</v>
      </c>
      <c r="F171" s="44">
        <v>5841</v>
      </c>
      <c r="G171" s="9"/>
      <c r="H171" s="44">
        <v>118191</v>
      </c>
    </row>
    <row r="172" spans="1:8">
      <c r="A172" t="s">
        <v>306</v>
      </c>
      <c r="B172" t="s">
        <v>64</v>
      </c>
      <c r="C172" s="44">
        <f t="shared" si="4"/>
        <v>52879</v>
      </c>
      <c r="D172" s="44">
        <v>5130</v>
      </c>
      <c r="E172" s="44">
        <v>6170</v>
      </c>
      <c r="F172" s="44">
        <v>3863</v>
      </c>
      <c r="G172" s="9"/>
      <c r="H172" s="44">
        <v>68042</v>
      </c>
    </row>
    <row r="173" spans="1:8">
      <c r="A173" t="s">
        <v>161</v>
      </c>
      <c r="B173" t="s">
        <v>11</v>
      </c>
      <c r="C173" s="44">
        <f t="shared" si="4"/>
        <v>94879</v>
      </c>
      <c r="D173" s="44">
        <v>30643</v>
      </c>
      <c r="E173" s="44">
        <v>27551</v>
      </c>
      <c r="F173" s="44">
        <v>6228</v>
      </c>
      <c r="G173" s="9"/>
      <c r="H173" s="44">
        <v>159301</v>
      </c>
    </row>
    <row r="174" spans="1:8">
      <c r="A174" t="s">
        <v>189</v>
      </c>
      <c r="B174" t="s">
        <v>18</v>
      </c>
      <c r="C174" s="44">
        <f t="shared" si="4"/>
        <v>74609</v>
      </c>
      <c r="D174" s="44">
        <v>37827</v>
      </c>
      <c r="E174" s="44">
        <v>15425</v>
      </c>
      <c r="F174" s="44">
        <v>12464</v>
      </c>
      <c r="G174" s="9"/>
      <c r="H174" s="44">
        <v>140325</v>
      </c>
    </row>
    <row r="175" spans="1:8">
      <c r="A175" t="s">
        <v>344</v>
      </c>
      <c r="B175" t="s">
        <v>102</v>
      </c>
      <c r="C175" s="44">
        <f t="shared" si="4"/>
        <v>48927</v>
      </c>
      <c r="D175" s="44">
        <v>600</v>
      </c>
      <c r="E175" s="44">
        <v>5770</v>
      </c>
      <c r="F175" s="44">
        <v>0</v>
      </c>
      <c r="G175" s="9"/>
      <c r="H175" s="44">
        <v>55297</v>
      </c>
    </row>
    <row r="176" spans="1:8">
      <c r="A176" t="s">
        <v>263</v>
      </c>
      <c r="B176" t="s">
        <v>60</v>
      </c>
      <c r="C176" s="44">
        <f t="shared" si="4"/>
        <v>87708</v>
      </c>
      <c r="D176" s="44">
        <v>0</v>
      </c>
      <c r="E176" s="44">
        <v>0</v>
      </c>
      <c r="F176" s="44">
        <v>0</v>
      </c>
      <c r="G176" s="9"/>
      <c r="H176" s="44">
        <v>87708</v>
      </c>
    </row>
    <row r="177" spans="1:8">
      <c r="A177" t="s">
        <v>242</v>
      </c>
      <c r="B177" t="s">
        <v>18</v>
      </c>
      <c r="C177" s="44">
        <f t="shared" si="4"/>
        <v>74171</v>
      </c>
      <c r="D177" s="44">
        <v>15286</v>
      </c>
      <c r="E177" s="44">
        <v>10232</v>
      </c>
      <c r="F177" s="44">
        <v>5296</v>
      </c>
      <c r="G177" s="9"/>
      <c r="H177" s="44">
        <v>104985</v>
      </c>
    </row>
    <row r="178" spans="1:8">
      <c r="A178" t="s">
        <v>240</v>
      </c>
      <c r="B178" t="s">
        <v>18</v>
      </c>
      <c r="C178" s="44">
        <f t="shared" si="4"/>
        <v>74310</v>
      </c>
      <c r="D178" s="44">
        <v>15607</v>
      </c>
      <c r="E178" s="44">
        <v>10600</v>
      </c>
      <c r="F178" s="44">
        <v>5354</v>
      </c>
      <c r="G178" s="9"/>
      <c r="H178" s="44">
        <v>105871</v>
      </c>
    </row>
    <row r="179" spans="1:8">
      <c r="A179" t="s">
        <v>199</v>
      </c>
      <c r="B179" t="s">
        <v>20</v>
      </c>
      <c r="C179" s="44">
        <f t="shared" si="4"/>
        <v>87612</v>
      </c>
      <c r="D179" s="44">
        <v>11983</v>
      </c>
      <c r="E179" s="44">
        <v>26656</v>
      </c>
      <c r="F179" s="44">
        <v>6799</v>
      </c>
      <c r="G179" s="9"/>
      <c r="H179" s="44">
        <v>133050</v>
      </c>
    </row>
    <row r="180" spans="1:8">
      <c r="A180" t="s">
        <v>273</v>
      </c>
      <c r="B180" t="s">
        <v>67</v>
      </c>
      <c r="C180" s="44">
        <f t="shared" si="4"/>
        <v>84117</v>
      </c>
      <c r="D180" s="44">
        <v>0</v>
      </c>
      <c r="E180" s="44">
        <v>0</v>
      </c>
      <c r="F180" s="44">
        <v>0</v>
      </c>
      <c r="G180" s="10"/>
      <c r="H180" s="44">
        <v>84117</v>
      </c>
    </row>
    <row r="181" spans="1:8">
      <c r="A181" t="s">
        <v>252</v>
      </c>
      <c r="B181" t="s">
        <v>51</v>
      </c>
      <c r="C181" s="44">
        <f t="shared" si="4"/>
        <v>85859</v>
      </c>
      <c r="D181" s="44">
        <v>7146</v>
      </c>
      <c r="E181" s="44">
        <v>0</v>
      </c>
      <c r="F181" s="44">
        <v>2860</v>
      </c>
      <c r="G181" s="9"/>
      <c r="H181" s="44">
        <v>95865</v>
      </c>
    </row>
    <row r="182" spans="1:8">
      <c r="A182" t="s">
        <v>1128</v>
      </c>
      <c r="B182" t="s">
        <v>18</v>
      </c>
      <c r="C182" s="44">
        <f t="shared" si="4"/>
        <v>74216</v>
      </c>
      <c r="D182" s="44">
        <v>27867</v>
      </c>
      <c r="E182" s="44">
        <v>13557</v>
      </c>
      <c r="F182" s="44">
        <v>5836</v>
      </c>
      <c r="G182" s="9"/>
      <c r="H182" s="44">
        <v>121476</v>
      </c>
    </row>
    <row r="183" spans="1:8">
      <c r="A183" t="s">
        <v>131</v>
      </c>
      <c r="B183" t="s">
        <v>16</v>
      </c>
      <c r="C183" s="44">
        <f t="shared" si="4"/>
        <v>164558</v>
      </c>
      <c r="D183" s="44">
        <v>18541</v>
      </c>
      <c r="E183" s="44">
        <v>9652</v>
      </c>
      <c r="F183" s="44">
        <v>17464</v>
      </c>
      <c r="G183" s="9"/>
      <c r="H183" s="44">
        <v>210215</v>
      </c>
    </row>
    <row r="184" spans="1:8">
      <c r="A184" t="s">
        <v>295</v>
      </c>
      <c r="B184" t="s">
        <v>78</v>
      </c>
      <c r="C184" s="44">
        <f t="shared" si="4"/>
        <v>72493</v>
      </c>
      <c r="D184" s="44">
        <v>0</v>
      </c>
      <c r="E184" s="44">
        <v>213</v>
      </c>
      <c r="F184" s="44">
        <v>1641</v>
      </c>
      <c r="G184" s="9"/>
      <c r="H184" s="44">
        <v>74347</v>
      </c>
    </row>
    <row r="185" spans="1:8">
      <c r="A185" t="s">
        <v>370</v>
      </c>
      <c r="B185" t="s">
        <v>17</v>
      </c>
      <c r="C185" s="44">
        <f t="shared" si="4"/>
        <v>33387</v>
      </c>
      <c r="D185" s="44">
        <v>102</v>
      </c>
      <c r="E185" s="44">
        <v>751</v>
      </c>
      <c r="F185" s="44">
        <v>1320</v>
      </c>
      <c r="G185" s="11"/>
      <c r="H185" s="44">
        <v>35560</v>
      </c>
    </row>
    <row r="186" spans="1:8">
      <c r="A186" t="s">
        <v>149</v>
      </c>
      <c r="B186" t="s">
        <v>18</v>
      </c>
      <c r="C186" s="44">
        <f t="shared" si="4"/>
        <v>75186</v>
      </c>
      <c r="D186" s="44">
        <v>34696</v>
      </c>
      <c r="E186" s="44">
        <v>45820</v>
      </c>
      <c r="F186" s="44">
        <v>15951</v>
      </c>
      <c r="G186" s="9"/>
      <c r="H186" s="44">
        <v>171653</v>
      </c>
    </row>
    <row r="187" spans="1:8">
      <c r="A187" t="s">
        <v>269</v>
      </c>
      <c r="B187" t="s">
        <v>64</v>
      </c>
      <c r="C187" s="44">
        <f t="shared" si="4"/>
        <v>52970</v>
      </c>
      <c r="D187" s="44">
        <v>8518</v>
      </c>
      <c r="E187" s="44">
        <v>17607</v>
      </c>
      <c r="F187" s="44">
        <v>6919</v>
      </c>
      <c r="G187" s="9"/>
      <c r="H187" s="44">
        <v>86014</v>
      </c>
    </row>
    <row r="188" spans="1:8">
      <c r="A188" t="s">
        <v>120</v>
      </c>
      <c r="B188" t="s">
        <v>12</v>
      </c>
      <c r="C188" s="44">
        <f t="shared" si="4"/>
        <v>197959</v>
      </c>
      <c r="D188" s="44">
        <v>17779</v>
      </c>
      <c r="E188" s="44">
        <v>0</v>
      </c>
      <c r="F188" s="44">
        <f>8825+11562+22408</f>
        <v>42795</v>
      </c>
      <c r="G188" s="9"/>
      <c r="H188" s="44">
        <v>258533</v>
      </c>
    </row>
    <row r="189" spans="1:8">
      <c r="A189" t="s">
        <v>313</v>
      </c>
      <c r="B189" t="s">
        <v>71</v>
      </c>
      <c r="C189" s="44">
        <f t="shared" si="4"/>
        <v>56449</v>
      </c>
      <c r="D189" s="44">
        <v>2192</v>
      </c>
      <c r="E189" s="44">
        <v>8187</v>
      </c>
      <c r="F189" s="44">
        <v>0</v>
      </c>
      <c r="G189" s="9"/>
      <c r="H189" s="44">
        <v>66828</v>
      </c>
    </row>
    <row r="190" spans="1:8">
      <c r="A190" t="s">
        <v>319</v>
      </c>
      <c r="B190" t="s">
        <v>18</v>
      </c>
      <c r="C190" s="44">
        <f t="shared" si="4"/>
        <v>58189</v>
      </c>
      <c r="D190" s="44">
        <v>828</v>
      </c>
      <c r="E190" s="44">
        <v>3066</v>
      </c>
      <c r="F190" s="44">
        <v>1872</v>
      </c>
      <c r="G190" s="9"/>
      <c r="H190" s="44">
        <v>63955</v>
      </c>
    </row>
    <row r="191" spans="1:8">
      <c r="A191" t="s">
        <v>265</v>
      </c>
      <c r="B191" t="s">
        <v>18</v>
      </c>
      <c r="C191" s="44">
        <f t="shared" si="4"/>
        <v>66072</v>
      </c>
      <c r="D191" s="44">
        <v>1574</v>
      </c>
      <c r="E191" s="44">
        <v>15921</v>
      </c>
      <c r="F191" s="44">
        <v>3931</v>
      </c>
      <c r="G191" s="9"/>
      <c r="H191" s="44">
        <v>87498</v>
      </c>
    </row>
    <row r="192" spans="1:8">
      <c r="A192" t="s">
        <v>253</v>
      </c>
      <c r="B192" t="s">
        <v>52</v>
      </c>
      <c r="C192" s="44">
        <f t="shared" si="4"/>
        <v>86453</v>
      </c>
      <c r="D192" s="44">
        <v>3675</v>
      </c>
      <c r="E192" s="44">
        <v>1934</v>
      </c>
      <c r="F192" s="44">
        <v>3609</v>
      </c>
      <c r="G192" s="9"/>
      <c r="H192" s="44">
        <v>95671</v>
      </c>
    </row>
    <row r="193" spans="1:8">
      <c r="A193" t="s">
        <v>318</v>
      </c>
      <c r="B193" t="s">
        <v>65</v>
      </c>
      <c r="C193" s="44">
        <f t="shared" si="4"/>
        <v>61760</v>
      </c>
      <c r="D193" s="44">
        <v>0</v>
      </c>
      <c r="E193" s="44">
        <v>2289</v>
      </c>
      <c r="F193" s="44">
        <v>0</v>
      </c>
      <c r="G193" s="9"/>
      <c r="H193" s="44">
        <v>64049</v>
      </c>
    </row>
    <row r="194" spans="1:8">
      <c r="A194" t="s">
        <v>293</v>
      </c>
      <c r="B194" t="s">
        <v>76</v>
      </c>
      <c r="C194" s="44">
        <f t="shared" si="4"/>
        <v>70607</v>
      </c>
      <c r="D194" s="44">
        <v>881</v>
      </c>
      <c r="E194" s="44">
        <v>0</v>
      </c>
      <c r="F194" s="44">
        <v>3580</v>
      </c>
      <c r="G194" s="9"/>
      <c r="H194" s="44">
        <v>75068</v>
      </c>
    </row>
    <row r="195" spans="1:8">
      <c r="A195" t="s">
        <v>125</v>
      </c>
      <c r="B195" t="s">
        <v>11</v>
      </c>
      <c r="C195" s="44">
        <f t="shared" si="4"/>
        <v>103552</v>
      </c>
      <c r="D195" s="44">
        <v>52899</v>
      </c>
      <c r="E195" s="44">
        <v>42952</v>
      </c>
      <c r="F195" s="44">
        <v>28860</v>
      </c>
      <c r="G195" s="9"/>
      <c r="H195" s="44">
        <v>228263</v>
      </c>
    </row>
    <row r="196" spans="1:8" ht="13.5" thickBot="1">
      <c r="A196" s="65" t="s">
        <v>1569</v>
      </c>
      <c r="B196" s="65"/>
      <c r="C196" s="65"/>
      <c r="D196" s="65"/>
      <c r="E196" s="65"/>
      <c r="F196" s="65"/>
      <c r="G196" s="65"/>
      <c r="H196" s="65"/>
    </row>
    <row r="197" spans="1:8">
      <c r="A197" s="2"/>
      <c r="B197" s="3"/>
      <c r="C197" s="4" t="s">
        <v>0</v>
      </c>
      <c r="D197" s="4" t="s">
        <v>1</v>
      </c>
      <c r="E197" s="4"/>
      <c r="F197" s="4" t="s">
        <v>1585</v>
      </c>
      <c r="G197" s="4"/>
      <c r="H197" s="5" t="s">
        <v>404</v>
      </c>
    </row>
    <row r="198" spans="1:8" ht="13.5" thickBot="1">
      <c r="A198" s="6" t="s">
        <v>2</v>
      </c>
      <c r="B198" s="7" t="s">
        <v>3</v>
      </c>
      <c r="C198" s="7" t="s">
        <v>4</v>
      </c>
      <c r="D198" s="7" t="s">
        <v>5</v>
      </c>
      <c r="E198" s="7" t="s">
        <v>6</v>
      </c>
      <c r="F198" s="7" t="s">
        <v>7</v>
      </c>
      <c r="G198" s="7"/>
      <c r="H198" s="8" t="s">
        <v>4</v>
      </c>
    </row>
    <row r="199" spans="1:8">
      <c r="C199" s="9"/>
      <c r="D199" s="9"/>
      <c r="E199" s="9"/>
      <c r="F199" s="9"/>
      <c r="G199" s="9"/>
      <c r="H199" s="9"/>
    </row>
    <row r="200" spans="1:8">
      <c r="A200" t="s">
        <v>231</v>
      </c>
      <c r="B200" t="s">
        <v>36</v>
      </c>
      <c r="C200" s="44">
        <f t="shared" ref="C200:C234" si="5">H200-F200-D200-E200</f>
        <v>79715</v>
      </c>
      <c r="D200" s="44">
        <v>5738</v>
      </c>
      <c r="E200" s="44">
        <v>19381</v>
      </c>
      <c r="F200" s="44">
        <v>6917</v>
      </c>
      <c r="H200" s="44">
        <v>111751</v>
      </c>
    </row>
    <row r="201" spans="1:8">
      <c r="A201" t="s">
        <v>338</v>
      </c>
      <c r="B201" t="s">
        <v>84</v>
      </c>
      <c r="C201" s="44">
        <f t="shared" si="5"/>
        <v>48600</v>
      </c>
      <c r="D201" s="44">
        <v>5845</v>
      </c>
      <c r="E201" s="44">
        <v>40</v>
      </c>
      <c r="F201" s="44">
        <v>2659</v>
      </c>
      <c r="G201" s="9"/>
      <c r="H201" s="44">
        <v>57144</v>
      </c>
    </row>
    <row r="202" spans="1:8">
      <c r="A202" t="s">
        <v>365</v>
      </c>
      <c r="B202" t="s">
        <v>79</v>
      </c>
      <c r="C202" s="44">
        <f t="shared" si="5"/>
        <v>37729</v>
      </c>
      <c r="D202" s="44">
        <v>1398</v>
      </c>
      <c r="E202" s="44">
        <v>1787</v>
      </c>
      <c r="F202" s="44">
        <v>0</v>
      </c>
      <c r="G202" s="9"/>
      <c r="H202" s="44">
        <v>40914</v>
      </c>
    </row>
    <row r="203" spans="1:8">
      <c r="A203" t="s">
        <v>372</v>
      </c>
      <c r="B203" t="s">
        <v>104</v>
      </c>
      <c r="C203" s="44">
        <f t="shared" si="5"/>
        <v>34701</v>
      </c>
      <c r="D203" s="44">
        <v>0</v>
      </c>
      <c r="E203" s="44">
        <v>0</v>
      </c>
      <c r="F203" s="44">
        <v>0</v>
      </c>
      <c r="G203" s="9"/>
      <c r="H203" s="44">
        <v>34701</v>
      </c>
    </row>
    <row r="204" spans="1:8">
      <c r="A204" t="s">
        <v>289</v>
      </c>
      <c r="B204" t="s">
        <v>72</v>
      </c>
      <c r="C204" s="44">
        <f t="shared" si="5"/>
        <v>65965</v>
      </c>
      <c r="D204" s="44">
        <v>1979</v>
      </c>
      <c r="E204" s="44">
        <v>4783</v>
      </c>
      <c r="F204" s="44">
        <v>4377</v>
      </c>
      <c r="G204" s="9"/>
      <c r="H204" s="44">
        <v>77104</v>
      </c>
    </row>
    <row r="205" spans="1:8">
      <c r="A205" t="s">
        <v>188</v>
      </c>
      <c r="B205" t="s">
        <v>18</v>
      </c>
      <c r="C205" s="44">
        <f t="shared" si="5"/>
        <v>81744</v>
      </c>
      <c r="D205" s="44">
        <v>27508</v>
      </c>
      <c r="E205" s="44">
        <v>27593</v>
      </c>
      <c r="F205" s="44">
        <v>5110</v>
      </c>
      <c r="G205" s="9"/>
      <c r="H205" s="44">
        <v>141955</v>
      </c>
    </row>
    <row r="206" spans="1:8">
      <c r="A206" t="s">
        <v>134</v>
      </c>
      <c r="B206" t="s">
        <v>11</v>
      </c>
      <c r="C206" s="44">
        <f t="shared" si="5"/>
        <v>106133</v>
      </c>
      <c r="D206" s="44">
        <v>54704</v>
      </c>
      <c r="E206" s="44">
        <v>36510</v>
      </c>
      <c r="F206" s="44">
        <v>8397</v>
      </c>
      <c r="G206" s="9"/>
      <c r="H206" s="44">
        <v>205744</v>
      </c>
    </row>
    <row r="207" spans="1:8">
      <c r="A207" t="s">
        <v>358</v>
      </c>
      <c r="B207" t="s">
        <v>108</v>
      </c>
      <c r="C207" s="44">
        <f t="shared" si="5"/>
        <v>44823</v>
      </c>
      <c r="D207" s="44">
        <v>0</v>
      </c>
      <c r="E207" s="44">
        <v>1226</v>
      </c>
      <c r="F207" s="44">
        <v>0</v>
      </c>
      <c r="G207" s="9"/>
      <c r="H207" s="44">
        <v>46049</v>
      </c>
    </row>
    <row r="208" spans="1:8">
      <c r="A208" t="s">
        <v>363</v>
      </c>
      <c r="B208" t="s">
        <v>91</v>
      </c>
      <c r="C208" s="44">
        <f t="shared" si="5"/>
        <v>43261</v>
      </c>
      <c r="D208" s="44">
        <v>0</v>
      </c>
      <c r="E208" s="44">
        <v>0</v>
      </c>
      <c r="F208" s="44">
        <v>0</v>
      </c>
      <c r="G208" s="9"/>
      <c r="H208" s="44">
        <v>43261</v>
      </c>
    </row>
    <row r="209" spans="1:8">
      <c r="A209" t="s">
        <v>355</v>
      </c>
      <c r="B209" t="s">
        <v>107</v>
      </c>
      <c r="C209" s="44">
        <f t="shared" si="5"/>
        <v>46876</v>
      </c>
      <c r="D209" s="44">
        <v>0</v>
      </c>
      <c r="E209" s="44">
        <v>0</v>
      </c>
      <c r="F209" s="44">
        <v>0</v>
      </c>
      <c r="G209" s="9"/>
      <c r="H209" s="44">
        <v>46876</v>
      </c>
    </row>
    <row r="210" spans="1:8">
      <c r="A210" t="s">
        <v>243</v>
      </c>
      <c r="B210" t="s">
        <v>45</v>
      </c>
      <c r="C210" s="44">
        <f t="shared" si="5"/>
        <v>102842</v>
      </c>
      <c r="D210" s="44">
        <v>0</v>
      </c>
      <c r="E210" s="44">
        <v>0</v>
      </c>
      <c r="F210" s="44">
        <v>0</v>
      </c>
      <c r="G210" s="9"/>
      <c r="H210" s="44">
        <v>102842</v>
      </c>
    </row>
    <row r="211" spans="1:8">
      <c r="A211" t="s">
        <v>244</v>
      </c>
      <c r="B211" t="s">
        <v>17</v>
      </c>
      <c r="C211" s="44">
        <f t="shared" si="5"/>
        <v>68567</v>
      </c>
      <c r="D211" s="44">
        <v>2173</v>
      </c>
      <c r="E211" s="44">
        <v>27657</v>
      </c>
      <c r="F211" s="44">
        <v>3637</v>
      </c>
      <c r="G211" s="9"/>
      <c r="H211" s="44">
        <v>102034</v>
      </c>
    </row>
    <row r="212" spans="1:8">
      <c r="A212" t="s">
        <v>373</v>
      </c>
      <c r="B212" t="s">
        <v>18</v>
      </c>
      <c r="C212" s="44">
        <f t="shared" si="5"/>
        <v>33201</v>
      </c>
      <c r="D212" s="44">
        <v>25</v>
      </c>
      <c r="E212" s="44">
        <v>531</v>
      </c>
      <c r="F212" s="44">
        <v>891</v>
      </c>
      <c r="G212" s="9"/>
      <c r="H212" s="44">
        <v>34648</v>
      </c>
    </row>
    <row r="213" spans="1:8">
      <c r="A213" t="s">
        <v>223</v>
      </c>
      <c r="B213" t="s">
        <v>18</v>
      </c>
      <c r="C213" s="44">
        <f t="shared" si="5"/>
        <v>74196</v>
      </c>
      <c r="D213" s="44">
        <v>27669</v>
      </c>
      <c r="E213" s="44">
        <v>8579</v>
      </c>
      <c r="F213" s="44">
        <v>5834</v>
      </c>
      <c r="G213" s="9"/>
      <c r="H213" s="44">
        <v>116278</v>
      </c>
    </row>
    <row r="214" spans="1:8">
      <c r="A214" t="s">
        <v>331</v>
      </c>
      <c r="B214" t="s">
        <v>96</v>
      </c>
      <c r="C214" s="44">
        <f t="shared" si="5"/>
        <v>51534</v>
      </c>
      <c r="D214" s="44">
        <v>2146</v>
      </c>
      <c r="E214" s="44">
        <v>2600</v>
      </c>
      <c r="F214" s="44">
        <v>2056</v>
      </c>
      <c r="G214" s="9"/>
      <c r="H214" s="44">
        <v>58336</v>
      </c>
    </row>
    <row r="215" spans="1:8">
      <c r="A215" t="s">
        <v>360</v>
      </c>
      <c r="B215" t="s">
        <v>96</v>
      </c>
      <c r="C215" s="44">
        <f t="shared" si="5"/>
        <v>44834</v>
      </c>
      <c r="D215" s="44">
        <v>0</v>
      </c>
      <c r="E215" s="44">
        <v>614</v>
      </c>
      <c r="F215" s="44">
        <v>0</v>
      </c>
      <c r="G215" s="9"/>
      <c r="H215" s="44">
        <v>45448</v>
      </c>
    </row>
    <row r="216" spans="1:8">
      <c r="A216" t="s">
        <v>214</v>
      </c>
      <c r="B216" t="s">
        <v>18</v>
      </c>
      <c r="C216" s="44">
        <f t="shared" si="5"/>
        <v>74560</v>
      </c>
      <c r="D216" s="44">
        <v>37939</v>
      </c>
      <c r="E216" s="44">
        <v>1919</v>
      </c>
      <c r="F216" s="44">
        <v>6437</v>
      </c>
      <c r="G216" s="9"/>
      <c r="H216" s="44">
        <v>120855</v>
      </c>
    </row>
    <row r="217" spans="1:8">
      <c r="A217" t="s">
        <v>144</v>
      </c>
      <c r="B217" t="s">
        <v>20</v>
      </c>
      <c r="C217" s="44">
        <f t="shared" si="5"/>
        <v>84414</v>
      </c>
      <c r="D217" s="44">
        <v>55242</v>
      </c>
      <c r="E217" s="44">
        <v>27331</v>
      </c>
      <c r="F217" s="44">
        <v>13753</v>
      </c>
      <c r="G217" s="9"/>
      <c r="H217" s="44">
        <v>180740</v>
      </c>
    </row>
    <row r="218" spans="1:8">
      <c r="A218" t="s">
        <v>116</v>
      </c>
      <c r="B218" t="s">
        <v>9</v>
      </c>
      <c r="C218" s="44">
        <f t="shared" si="5"/>
        <v>160909</v>
      </c>
      <c r="D218" s="44">
        <v>6444</v>
      </c>
      <c r="E218" s="44">
        <v>0</v>
      </c>
      <c r="F218" s="44">
        <v>159723</v>
      </c>
      <c r="G218" s="10"/>
      <c r="H218" s="44">
        <v>327076</v>
      </c>
    </row>
    <row r="219" spans="1:8">
      <c r="A219" t="s">
        <v>255</v>
      </c>
      <c r="B219" t="s">
        <v>54</v>
      </c>
      <c r="C219" s="44">
        <f t="shared" si="5"/>
        <v>89620</v>
      </c>
      <c r="D219" s="44">
        <v>0</v>
      </c>
      <c r="E219" s="44">
        <v>0</v>
      </c>
      <c r="F219" s="44">
        <v>3730</v>
      </c>
      <c r="G219" s="9"/>
      <c r="H219" s="44">
        <v>93350</v>
      </c>
    </row>
    <row r="220" spans="1:8">
      <c r="A220" t="s">
        <v>186</v>
      </c>
      <c r="B220" t="s">
        <v>18</v>
      </c>
      <c r="C220" s="44">
        <f t="shared" si="5"/>
        <v>80540</v>
      </c>
      <c r="D220" s="44">
        <v>16735</v>
      </c>
      <c r="E220" s="44">
        <v>40635</v>
      </c>
      <c r="F220" s="44">
        <v>5110</v>
      </c>
      <c r="G220" s="9"/>
      <c r="H220" s="44">
        <v>143020</v>
      </c>
    </row>
    <row r="221" spans="1:8">
      <c r="A221" t="s">
        <v>339</v>
      </c>
      <c r="B221" t="s">
        <v>98</v>
      </c>
      <c r="C221" s="44">
        <f t="shared" si="5"/>
        <v>52821</v>
      </c>
      <c r="D221" s="44">
        <v>956</v>
      </c>
      <c r="E221" s="44">
        <v>0</v>
      </c>
      <c r="F221" s="44">
        <v>2696</v>
      </c>
      <c r="G221" s="9"/>
      <c r="H221" s="44">
        <v>56473</v>
      </c>
    </row>
    <row r="222" spans="1:8">
      <c r="A222" t="s">
        <v>169</v>
      </c>
      <c r="B222" t="s">
        <v>15</v>
      </c>
      <c r="C222" s="44">
        <f t="shared" si="5"/>
        <v>81707</v>
      </c>
      <c r="D222" s="44">
        <v>22894</v>
      </c>
      <c r="E222" s="44">
        <v>45571</v>
      </c>
      <c r="F222" s="44">
        <v>5386</v>
      </c>
      <c r="G222" s="9"/>
      <c r="H222" s="44">
        <v>155558</v>
      </c>
    </row>
    <row r="223" spans="1:8">
      <c r="A223" t="s">
        <v>300</v>
      </c>
      <c r="B223" t="s">
        <v>66</v>
      </c>
      <c r="C223" s="44">
        <f t="shared" si="5"/>
        <v>61442</v>
      </c>
      <c r="D223" s="44">
        <v>586</v>
      </c>
      <c r="E223" s="44">
        <v>9543</v>
      </c>
      <c r="F223" s="44">
        <v>0</v>
      </c>
      <c r="G223" s="9"/>
      <c r="H223" s="44">
        <v>71571</v>
      </c>
    </row>
    <row r="224" spans="1:8">
      <c r="A224" t="s">
        <v>340</v>
      </c>
      <c r="B224" t="s">
        <v>99</v>
      </c>
      <c r="C224" s="44">
        <f t="shared" si="5"/>
        <v>55495</v>
      </c>
      <c r="D224" s="44">
        <v>940</v>
      </c>
      <c r="E224" s="44">
        <v>0</v>
      </c>
      <c r="F224" s="44">
        <v>0</v>
      </c>
      <c r="G224" s="9"/>
      <c r="H224" s="44">
        <v>56435</v>
      </c>
    </row>
    <row r="225" spans="1:8">
      <c r="A225" t="s">
        <v>327</v>
      </c>
      <c r="B225" t="s">
        <v>76</v>
      </c>
      <c r="C225" s="44">
        <f t="shared" si="5"/>
        <v>62298</v>
      </c>
      <c r="D225" s="44">
        <v>0</v>
      </c>
      <c r="E225" s="44">
        <v>0</v>
      </c>
      <c r="F225" s="44">
        <v>0</v>
      </c>
      <c r="G225" s="9"/>
      <c r="H225" s="44">
        <v>62298</v>
      </c>
    </row>
    <row r="226" spans="1:8">
      <c r="A226" t="s">
        <v>334</v>
      </c>
      <c r="B226" s="22" t="s">
        <v>1587</v>
      </c>
      <c r="C226" s="44">
        <f t="shared" si="5"/>
        <v>57458</v>
      </c>
      <c r="D226" s="44">
        <v>324</v>
      </c>
      <c r="E226" s="44">
        <v>0</v>
      </c>
      <c r="F226" s="44">
        <v>0</v>
      </c>
      <c r="G226" s="9"/>
      <c r="H226" s="44">
        <v>57782</v>
      </c>
    </row>
    <row r="227" spans="1:8">
      <c r="A227" t="s">
        <v>279</v>
      </c>
      <c r="B227" t="s">
        <v>67</v>
      </c>
      <c r="C227" s="44">
        <f t="shared" si="5"/>
        <v>81544</v>
      </c>
      <c r="D227" s="44">
        <v>0</v>
      </c>
      <c r="E227" s="44">
        <v>0</v>
      </c>
      <c r="F227" s="44">
        <v>0</v>
      </c>
      <c r="G227" s="9"/>
      <c r="H227" s="44">
        <v>81544</v>
      </c>
    </row>
    <row r="228" spans="1:8">
      <c r="A228" t="s">
        <v>335</v>
      </c>
      <c r="B228" t="s">
        <v>94</v>
      </c>
      <c r="C228" s="44">
        <f t="shared" si="5"/>
        <v>55495</v>
      </c>
      <c r="D228" s="44">
        <v>2265</v>
      </c>
      <c r="E228" s="44">
        <v>0</v>
      </c>
      <c r="F228" s="44">
        <v>0</v>
      </c>
      <c r="G228" s="9"/>
      <c r="H228" s="44">
        <v>57760</v>
      </c>
    </row>
    <row r="229" spans="1:8">
      <c r="A229" t="s">
        <v>226</v>
      </c>
      <c r="B229" t="s">
        <v>18</v>
      </c>
      <c r="C229" s="44">
        <f t="shared" si="5"/>
        <v>74381</v>
      </c>
      <c r="D229" s="44">
        <v>33794</v>
      </c>
      <c r="E229" s="44">
        <v>0</v>
      </c>
      <c r="F229" s="44">
        <v>6202</v>
      </c>
      <c r="G229" s="9"/>
      <c r="H229" s="44">
        <v>114377</v>
      </c>
    </row>
    <row r="230" spans="1:8">
      <c r="A230" t="s">
        <v>118</v>
      </c>
      <c r="B230" t="s">
        <v>11</v>
      </c>
      <c r="C230" s="44">
        <f t="shared" si="5"/>
        <v>113314</v>
      </c>
      <c r="D230" s="44">
        <v>61228</v>
      </c>
      <c r="E230" s="44">
        <v>43094</v>
      </c>
      <c r="F230" s="44">
        <v>41232</v>
      </c>
      <c r="G230" s="9"/>
      <c r="H230" s="44">
        <v>258868</v>
      </c>
    </row>
    <row r="231" spans="1:8">
      <c r="A231" t="s">
        <v>261</v>
      </c>
      <c r="B231" t="s">
        <v>59</v>
      </c>
      <c r="C231" s="44">
        <f t="shared" si="5"/>
        <v>80802</v>
      </c>
      <c r="D231" s="44">
        <v>3746</v>
      </c>
      <c r="E231" s="44">
        <v>1435</v>
      </c>
      <c r="F231" s="44">
        <v>3946</v>
      </c>
      <c r="G231" s="9"/>
      <c r="H231" s="44">
        <v>89929</v>
      </c>
    </row>
    <row r="232" spans="1:8">
      <c r="A232" t="s">
        <v>245</v>
      </c>
      <c r="B232" t="s">
        <v>46</v>
      </c>
      <c r="C232" s="44">
        <f t="shared" si="5"/>
        <v>95365</v>
      </c>
      <c r="D232" s="44">
        <v>300</v>
      </c>
      <c r="E232" s="44">
        <v>4550</v>
      </c>
      <c r="F232" s="44">
        <v>0</v>
      </c>
      <c r="G232" s="9"/>
      <c r="H232" s="44">
        <v>100215</v>
      </c>
    </row>
    <row r="233" spans="1:8">
      <c r="A233" t="s">
        <v>247</v>
      </c>
      <c r="B233" t="s">
        <v>47</v>
      </c>
      <c r="C233" s="44">
        <f t="shared" si="5"/>
        <v>97540</v>
      </c>
      <c r="D233" s="44">
        <v>0</v>
      </c>
      <c r="E233" s="44">
        <v>1500</v>
      </c>
      <c r="F233" s="44">
        <v>0</v>
      </c>
      <c r="G233" s="9"/>
      <c r="H233" s="44">
        <v>99040</v>
      </c>
    </row>
    <row r="234" spans="1:8">
      <c r="A234" t="s">
        <v>187</v>
      </c>
      <c r="B234" t="s">
        <v>18</v>
      </c>
      <c r="C234" s="44">
        <f t="shared" si="5"/>
        <v>79595</v>
      </c>
      <c r="D234" s="44">
        <v>22798</v>
      </c>
      <c r="E234" s="44">
        <v>33983</v>
      </c>
      <c r="F234" s="44">
        <v>5837</v>
      </c>
      <c r="G234" s="9"/>
      <c r="H234" s="44">
        <v>142213</v>
      </c>
    </row>
    <row r="235" spans="1:8" ht="13.5" thickBot="1">
      <c r="A235" s="65" t="s">
        <v>1569</v>
      </c>
      <c r="B235" s="65"/>
      <c r="C235" s="65"/>
      <c r="D235" s="65"/>
      <c r="E235" s="65"/>
      <c r="F235" s="65"/>
      <c r="G235" s="65"/>
      <c r="H235" s="65"/>
    </row>
    <row r="236" spans="1:8">
      <c r="A236" s="2"/>
      <c r="B236" s="3"/>
      <c r="C236" s="4" t="s">
        <v>0</v>
      </c>
      <c r="D236" s="4" t="s">
        <v>1</v>
      </c>
      <c r="E236" s="4"/>
      <c r="F236" s="4" t="s">
        <v>1585</v>
      </c>
      <c r="G236" s="4"/>
      <c r="H236" s="5" t="s">
        <v>404</v>
      </c>
    </row>
    <row r="237" spans="1:8" ht="13.5" thickBot="1">
      <c r="A237" s="6" t="s">
        <v>2</v>
      </c>
      <c r="B237" s="7" t="s">
        <v>3</v>
      </c>
      <c r="C237" s="7" t="s">
        <v>4</v>
      </c>
      <c r="D237" s="7" t="s">
        <v>5</v>
      </c>
      <c r="E237" s="7" t="s">
        <v>6</v>
      </c>
      <c r="F237" s="7" t="s">
        <v>7</v>
      </c>
      <c r="G237" s="7"/>
      <c r="H237" s="8" t="s">
        <v>4</v>
      </c>
    </row>
    <row r="238" spans="1:8">
      <c r="C238" s="9"/>
      <c r="D238" s="9"/>
      <c r="E238" s="9"/>
      <c r="F238" s="9"/>
      <c r="G238" s="9"/>
      <c r="H238" s="9"/>
    </row>
    <row r="239" spans="1:8">
      <c r="A239" t="s">
        <v>345</v>
      </c>
      <c r="B239" t="s">
        <v>98</v>
      </c>
      <c r="C239" s="44">
        <f t="shared" ref="C239:C273" si="6">H239-F239-D239-E239</f>
        <v>52821</v>
      </c>
      <c r="D239" s="44">
        <v>1056</v>
      </c>
      <c r="E239" s="44">
        <v>0</v>
      </c>
      <c r="F239" s="44">
        <v>1251</v>
      </c>
      <c r="G239" s="9"/>
      <c r="H239" s="44">
        <v>55128</v>
      </c>
    </row>
    <row r="240" spans="1:8">
      <c r="A240" t="s">
        <v>375</v>
      </c>
      <c r="B240" t="s">
        <v>112</v>
      </c>
      <c r="C240" s="44">
        <f t="shared" si="6"/>
        <v>32255</v>
      </c>
      <c r="D240" s="44">
        <v>0</v>
      </c>
      <c r="E240" s="44">
        <v>65</v>
      </c>
      <c r="F240" s="44">
        <v>454</v>
      </c>
      <c r="G240" s="9"/>
      <c r="H240" s="44">
        <v>32774</v>
      </c>
    </row>
    <row r="241" spans="1:8">
      <c r="A241" t="s">
        <v>305</v>
      </c>
      <c r="B241" t="s">
        <v>18</v>
      </c>
      <c r="C241" s="44">
        <f t="shared" si="6"/>
        <v>60164</v>
      </c>
      <c r="D241" s="44">
        <v>1735</v>
      </c>
      <c r="E241" s="44">
        <v>1898</v>
      </c>
      <c r="F241" s="44">
        <v>4397</v>
      </c>
      <c r="G241" s="9"/>
      <c r="H241" s="44">
        <v>68194</v>
      </c>
    </row>
    <row r="242" spans="1:8">
      <c r="A242" t="s">
        <v>381</v>
      </c>
      <c r="B242" t="s">
        <v>109</v>
      </c>
      <c r="C242" s="44">
        <f t="shared" si="6"/>
        <v>23725</v>
      </c>
      <c r="D242" s="44">
        <v>1158</v>
      </c>
      <c r="E242" s="44">
        <v>0</v>
      </c>
      <c r="F242" s="44">
        <v>0</v>
      </c>
      <c r="G242" s="9"/>
      <c r="H242" s="44">
        <v>24883</v>
      </c>
    </row>
    <row r="243" spans="1:8">
      <c r="A243" t="s">
        <v>270</v>
      </c>
      <c r="B243" t="s">
        <v>18</v>
      </c>
      <c r="C243" s="44">
        <f t="shared" si="6"/>
        <v>62853</v>
      </c>
      <c r="D243" s="44">
        <v>1328</v>
      </c>
      <c r="E243" s="44">
        <v>16084</v>
      </c>
      <c r="F243" s="44">
        <v>4992</v>
      </c>
      <c r="G243" s="9"/>
      <c r="H243" s="44">
        <v>85257</v>
      </c>
    </row>
    <row r="244" spans="1:8">
      <c r="A244" t="s">
        <v>237</v>
      </c>
      <c r="B244" t="s">
        <v>35</v>
      </c>
      <c r="C244" s="44">
        <f t="shared" si="6"/>
        <v>106545</v>
      </c>
      <c r="D244" s="44">
        <v>0</v>
      </c>
      <c r="E244" s="44">
        <v>597</v>
      </c>
      <c r="F244" s="44">
        <v>0</v>
      </c>
      <c r="G244" s="9"/>
      <c r="H244" s="44">
        <v>107142</v>
      </c>
    </row>
    <row r="245" spans="1:8">
      <c r="A245" t="s">
        <v>175</v>
      </c>
      <c r="B245" t="s">
        <v>15</v>
      </c>
      <c r="C245" s="44">
        <f t="shared" si="6"/>
        <v>79065</v>
      </c>
      <c r="D245" s="44">
        <v>30182</v>
      </c>
      <c r="E245" s="44">
        <v>33574</v>
      </c>
      <c r="F245" s="44">
        <v>5386</v>
      </c>
      <c r="G245" s="9"/>
      <c r="H245" s="44">
        <v>148207</v>
      </c>
    </row>
    <row r="246" spans="1:8">
      <c r="A246" t="s">
        <v>341</v>
      </c>
      <c r="B246" t="s">
        <v>100</v>
      </c>
      <c r="C246" s="44">
        <f t="shared" si="6"/>
        <v>55495</v>
      </c>
      <c r="D246" s="44">
        <v>555</v>
      </c>
      <c r="E246" s="44">
        <v>0</v>
      </c>
      <c r="F246" s="44">
        <v>0</v>
      </c>
      <c r="G246" s="9"/>
      <c r="H246" s="44">
        <v>56050</v>
      </c>
    </row>
    <row r="247" spans="1:8">
      <c r="A247" t="s">
        <v>119</v>
      </c>
      <c r="B247" t="s">
        <v>11</v>
      </c>
      <c r="C247" s="44">
        <f t="shared" si="6"/>
        <v>104383</v>
      </c>
      <c r="D247" s="44">
        <v>71717</v>
      </c>
      <c r="E247" s="44">
        <v>34114</v>
      </c>
      <c r="F247" s="44">
        <v>48495</v>
      </c>
      <c r="G247" s="9"/>
      <c r="H247" s="44">
        <v>258709</v>
      </c>
    </row>
    <row r="248" spans="1:8">
      <c r="A248" t="s">
        <v>182</v>
      </c>
      <c r="B248" t="s">
        <v>20</v>
      </c>
      <c r="C248" s="44">
        <f t="shared" si="6"/>
        <v>94457</v>
      </c>
      <c r="D248" s="44">
        <v>25961</v>
      </c>
      <c r="E248" s="44">
        <v>20341</v>
      </c>
      <c r="F248" s="44">
        <v>5768</v>
      </c>
      <c r="G248" s="9"/>
      <c r="H248" s="44">
        <v>146527</v>
      </c>
    </row>
    <row r="249" spans="1:8">
      <c r="A249" t="s">
        <v>383</v>
      </c>
      <c r="B249" t="s">
        <v>114</v>
      </c>
      <c r="C249" s="44">
        <f t="shared" si="6"/>
        <v>24314</v>
      </c>
      <c r="D249" s="44">
        <v>16</v>
      </c>
      <c r="E249" s="44">
        <v>0</v>
      </c>
      <c r="F249" s="44">
        <v>0</v>
      </c>
      <c r="G249" s="9"/>
      <c r="H249" s="44">
        <v>24330</v>
      </c>
    </row>
    <row r="250" spans="1:8">
      <c r="A250" t="s">
        <v>346</v>
      </c>
      <c r="B250" t="s">
        <v>103</v>
      </c>
      <c r="C250" s="44">
        <f t="shared" si="6"/>
        <v>54789</v>
      </c>
      <c r="D250" s="44">
        <v>0</v>
      </c>
      <c r="E250" s="44">
        <v>0</v>
      </c>
      <c r="F250" s="44">
        <v>0</v>
      </c>
      <c r="G250" s="9"/>
      <c r="H250" s="44">
        <v>54789</v>
      </c>
    </row>
    <row r="251" spans="1:8">
      <c r="A251" t="s">
        <v>228</v>
      </c>
      <c r="B251" t="s">
        <v>20</v>
      </c>
      <c r="C251" s="44">
        <f t="shared" si="6"/>
        <v>82399</v>
      </c>
      <c r="D251" s="44">
        <v>13193</v>
      </c>
      <c r="E251" s="44">
        <v>12129</v>
      </c>
      <c r="F251" s="44">
        <v>5682</v>
      </c>
      <c r="G251" s="9"/>
      <c r="H251" s="44">
        <v>113403</v>
      </c>
    </row>
    <row r="252" spans="1:8">
      <c r="A252" t="s">
        <v>310</v>
      </c>
      <c r="B252" t="s">
        <v>85</v>
      </c>
      <c r="C252" s="44">
        <f t="shared" si="6"/>
        <v>65966</v>
      </c>
      <c r="D252" s="44">
        <v>1319</v>
      </c>
      <c r="E252" s="44">
        <v>0</v>
      </c>
      <c r="F252" s="44">
        <v>0</v>
      </c>
      <c r="G252" s="9"/>
      <c r="H252" s="44">
        <v>67285</v>
      </c>
    </row>
    <row r="253" spans="1:8">
      <c r="A253" t="s">
        <v>127</v>
      </c>
      <c r="B253" t="s">
        <v>15</v>
      </c>
      <c r="C253" s="44">
        <f t="shared" si="6"/>
        <v>82040</v>
      </c>
      <c r="D253" s="44">
        <v>49558</v>
      </c>
      <c r="E253" s="44">
        <v>59302</v>
      </c>
      <c r="F253" s="44">
        <v>32716</v>
      </c>
      <c r="G253" s="9"/>
      <c r="H253" s="44">
        <v>223616</v>
      </c>
    </row>
    <row r="254" spans="1:8">
      <c r="A254" t="s">
        <v>121</v>
      </c>
      <c r="B254" t="s">
        <v>13</v>
      </c>
      <c r="C254" s="44">
        <f t="shared" si="6"/>
        <v>166988</v>
      </c>
      <c r="D254" s="44">
        <v>360</v>
      </c>
      <c r="E254" s="44">
        <v>39473</v>
      </c>
      <c r="F254" s="44">
        <v>49882</v>
      </c>
      <c r="G254" s="9"/>
      <c r="H254" s="44">
        <v>256703</v>
      </c>
    </row>
    <row r="255" spans="1:8">
      <c r="A255" t="s">
        <v>1586</v>
      </c>
      <c r="B255" t="s">
        <v>21</v>
      </c>
      <c r="C255" s="44">
        <f t="shared" si="6"/>
        <v>80451</v>
      </c>
      <c r="D255" s="44">
        <v>40017</v>
      </c>
      <c r="E255" s="44">
        <v>24880</v>
      </c>
      <c r="F255" s="44">
        <v>15357</v>
      </c>
      <c r="G255" s="9"/>
      <c r="H255" s="44">
        <v>160705</v>
      </c>
    </row>
    <row r="256" spans="1:8">
      <c r="A256" t="s">
        <v>238</v>
      </c>
      <c r="B256" t="s">
        <v>36</v>
      </c>
      <c r="C256" s="44">
        <f t="shared" si="6"/>
        <v>76716</v>
      </c>
      <c r="D256" s="44">
        <v>6447</v>
      </c>
      <c r="E256" s="44">
        <v>16145</v>
      </c>
      <c r="F256" s="44">
        <v>7428</v>
      </c>
      <c r="G256" s="9"/>
      <c r="H256" s="44">
        <v>106736</v>
      </c>
    </row>
    <row r="257" spans="1:8">
      <c r="A257" t="s">
        <v>117</v>
      </c>
      <c r="B257" t="s">
        <v>10</v>
      </c>
      <c r="C257" s="44">
        <f t="shared" si="6"/>
        <v>225794</v>
      </c>
      <c r="D257" s="44">
        <v>297</v>
      </c>
      <c r="E257" s="44">
        <v>0</v>
      </c>
      <c r="F257" s="44">
        <v>43961</v>
      </c>
      <c r="G257" s="9"/>
      <c r="H257" s="44">
        <v>270052</v>
      </c>
    </row>
    <row r="258" spans="1:8">
      <c r="A258" t="s">
        <v>275</v>
      </c>
      <c r="B258" t="s">
        <v>38</v>
      </c>
      <c r="C258" s="44">
        <f t="shared" si="6"/>
        <v>58378</v>
      </c>
      <c r="D258" s="44">
        <v>8367</v>
      </c>
      <c r="E258" s="44">
        <v>13576</v>
      </c>
      <c r="F258" s="44">
        <v>3188</v>
      </c>
      <c r="G258" s="9"/>
      <c r="H258" s="44">
        <v>83509</v>
      </c>
    </row>
    <row r="259" spans="1:8">
      <c r="A259" t="s">
        <v>139</v>
      </c>
      <c r="B259" t="s">
        <v>15</v>
      </c>
      <c r="C259" s="44">
        <f t="shared" si="6"/>
        <v>87477</v>
      </c>
      <c r="D259" s="44">
        <v>39430</v>
      </c>
      <c r="E259" s="44">
        <v>60364</v>
      </c>
      <c r="F259" s="44">
        <v>6110</v>
      </c>
      <c r="G259" s="9"/>
      <c r="H259" s="44">
        <v>193381</v>
      </c>
    </row>
    <row r="260" spans="1:8">
      <c r="A260" t="s">
        <v>382</v>
      </c>
      <c r="B260" t="s">
        <v>113</v>
      </c>
      <c r="C260" s="44">
        <f t="shared" si="6"/>
        <v>23789</v>
      </c>
      <c r="D260" s="44">
        <v>164</v>
      </c>
      <c r="E260" s="44">
        <v>819</v>
      </c>
      <c r="F260" s="44">
        <v>0</v>
      </c>
      <c r="G260" s="9"/>
      <c r="H260" s="44">
        <v>24772</v>
      </c>
    </row>
    <row r="261" spans="1:8">
      <c r="A261" t="s">
        <v>209</v>
      </c>
      <c r="B261" t="s">
        <v>18</v>
      </c>
      <c r="C261" s="44">
        <f t="shared" si="6"/>
        <v>74319</v>
      </c>
      <c r="D261" s="44">
        <v>25169</v>
      </c>
      <c r="E261" s="44">
        <v>16762</v>
      </c>
      <c r="F261" s="44">
        <v>5676</v>
      </c>
      <c r="G261" s="9"/>
      <c r="H261" s="44">
        <v>121926</v>
      </c>
    </row>
    <row r="262" spans="1:8">
      <c r="A262" t="s">
        <v>163</v>
      </c>
      <c r="B262" t="s">
        <v>15</v>
      </c>
      <c r="C262" s="44">
        <f t="shared" si="6"/>
        <v>78717</v>
      </c>
      <c r="D262" s="44">
        <v>30182</v>
      </c>
      <c r="E262" s="44">
        <v>44930</v>
      </c>
      <c r="F262" s="44">
        <v>4896</v>
      </c>
      <c r="G262" s="9"/>
      <c r="H262" s="44">
        <v>158725</v>
      </c>
    </row>
    <row r="263" spans="1:8">
      <c r="A263" t="s">
        <v>192</v>
      </c>
      <c r="B263" t="s">
        <v>20</v>
      </c>
      <c r="C263" s="44">
        <f t="shared" si="6"/>
        <v>99290</v>
      </c>
      <c r="D263" s="44">
        <v>20888</v>
      </c>
      <c r="E263" s="44">
        <v>13706</v>
      </c>
      <c r="F263" s="44">
        <v>5518</v>
      </c>
      <c r="G263" s="9"/>
      <c r="H263" s="44">
        <v>139402</v>
      </c>
    </row>
    <row r="264" spans="1:8">
      <c r="A264" t="s">
        <v>159</v>
      </c>
      <c r="B264" t="s">
        <v>21</v>
      </c>
      <c r="C264" s="44">
        <f t="shared" si="6"/>
        <v>93436</v>
      </c>
      <c r="D264" s="44">
        <v>51171</v>
      </c>
      <c r="E264" s="44">
        <v>2776</v>
      </c>
      <c r="F264" s="44">
        <v>13207</v>
      </c>
      <c r="G264" s="9"/>
      <c r="H264" s="44">
        <v>160590</v>
      </c>
    </row>
    <row r="265" spans="1:8">
      <c r="A265" t="s">
        <v>208</v>
      </c>
      <c r="B265" t="s">
        <v>18</v>
      </c>
      <c r="C265" s="44">
        <f t="shared" si="6"/>
        <v>79370</v>
      </c>
      <c r="D265" s="44">
        <v>26992</v>
      </c>
      <c r="E265" s="44">
        <v>13738</v>
      </c>
      <c r="F265" s="44">
        <v>6082</v>
      </c>
      <c r="G265" s="9"/>
      <c r="H265" s="44">
        <v>126182</v>
      </c>
    </row>
    <row r="266" spans="1:8">
      <c r="A266" t="s">
        <v>317</v>
      </c>
      <c r="B266" t="s">
        <v>89</v>
      </c>
      <c r="C266" s="44">
        <f t="shared" si="6"/>
        <v>54431</v>
      </c>
      <c r="D266" s="44">
        <v>4978</v>
      </c>
      <c r="E266" s="44">
        <v>568</v>
      </c>
      <c r="F266" s="44">
        <v>4259</v>
      </c>
      <c r="G266" s="9"/>
      <c r="H266" s="44">
        <v>64236</v>
      </c>
    </row>
    <row r="267" spans="1:8">
      <c r="A267" t="s">
        <v>378</v>
      </c>
      <c r="B267" t="s">
        <v>101</v>
      </c>
      <c r="C267" s="44">
        <f t="shared" si="6"/>
        <v>26639</v>
      </c>
      <c r="D267" s="44">
        <v>0</v>
      </c>
      <c r="E267" s="44">
        <v>0</v>
      </c>
      <c r="F267" s="44">
        <v>0</v>
      </c>
      <c r="G267" s="9"/>
      <c r="H267" s="44">
        <v>26639</v>
      </c>
    </row>
    <row r="268" spans="1:8">
      <c r="A268" t="s">
        <v>314</v>
      </c>
      <c r="B268" t="s">
        <v>86</v>
      </c>
      <c r="C268" s="44">
        <f t="shared" si="6"/>
        <v>46930</v>
      </c>
      <c r="D268" s="44">
        <v>4545</v>
      </c>
      <c r="E268" s="44">
        <v>12126</v>
      </c>
      <c r="F268" s="44">
        <v>2519</v>
      </c>
      <c r="G268" s="9"/>
      <c r="H268" s="44">
        <v>66120</v>
      </c>
    </row>
    <row r="269" spans="1:8">
      <c r="A269" t="s">
        <v>132</v>
      </c>
      <c r="B269" t="s">
        <v>11</v>
      </c>
      <c r="C269" s="44">
        <f t="shared" si="6"/>
        <v>102942</v>
      </c>
      <c r="D269" s="44">
        <v>47752</v>
      </c>
      <c r="E269" s="44">
        <v>40657</v>
      </c>
      <c r="F269" s="44">
        <v>14906</v>
      </c>
      <c r="G269" s="9"/>
      <c r="H269" s="44">
        <v>206257</v>
      </c>
    </row>
    <row r="270" spans="1:8">
      <c r="A270" t="s">
        <v>123</v>
      </c>
      <c r="B270" t="s">
        <v>9</v>
      </c>
      <c r="C270" s="44">
        <f t="shared" si="6"/>
        <v>203611</v>
      </c>
      <c r="D270" s="44">
        <v>22934</v>
      </c>
      <c r="E270" s="44">
        <v>0</v>
      </c>
      <c r="F270" s="44">
        <v>27570</v>
      </c>
      <c r="G270" s="9"/>
      <c r="H270" s="44">
        <v>254115</v>
      </c>
    </row>
    <row r="271" spans="1:8">
      <c r="A271" t="s">
        <v>227</v>
      </c>
      <c r="B271" t="s">
        <v>41</v>
      </c>
      <c r="C271" s="44">
        <f t="shared" si="6"/>
        <v>99236</v>
      </c>
      <c r="D271" s="44">
        <v>300</v>
      </c>
      <c r="E271" s="44">
        <v>10500</v>
      </c>
      <c r="F271" s="44">
        <v>3876</v>
      </c>
      <c r="G271" s="9"/>
      <c r="H271" s="44">
        <v>113912</v>
      </c>
    </row>
    <row r="272" spans="1:8">
      <c r="A272" t="s">
        <v>350</v>
      </c>
      <c r="B272" t="s">
        <v>98</v>
      </c>
      <c r="C272" s="44">
        <f t="shared" si="6"/>
        <v>52820</v>
      </c>
      <c r="D272" s="44">
        <v>365</v>
      </c>
      <c r="E272" s="44">
        <v>0</v>
      </c>
      <c r="F272" s="44">
        <v>0</v>
      </c>
      <c r="G272" s="9"/>
      <c r="H272" s="44">
        <v>53185</v>
      </c>
    </row>
    <row r="273" spans="1:8">
      <c r="A273" t="s">
        <v>142</v>
      </c>
      <c r="B273" t="s">
        <v>11</v>
      </c>
      <c r="C273" s="44">
        <f t="shared" si="6"/>
        <v>104693</v>
      </c>
      <c r="D273" s="44">
        <v>49233</v>
      </c>
      <c r="E273" s="44">
        <v>23888</v>
      </c>
      <c r="F273" s="44">
        <v>7622</v>
      </c>
      <c r="G273" s="9"/>
      <c r="H273" s="44">
        <v>185436</v>
      </c>
    </row>
    <row r="274" spans="1:8" ht="13.5" thickBot="1">
      <c r="A274" s="65" t="s">
        <v>1569</v>
      </c>
      <c r="B274" s="65"/>
      <c r="C274" s="65"/>
      <c r="D274" s="65"/>
      <c r="E274" s="65"/>
      <c r="F274" s="65"/>
      <c r="G274" s="65"/>
      <c r="H274" s="65"/>
    </row>
    <row r="275" spans="1:8">
      <c r="A275" s="2"/>
      <c r="B275" s="3"/>
      <c r="C275" s="4" t="s">
        <v>0</v>
      </c>
      <c r="D275" s="4" t="s">
        <v>1</v>
      </c>
      <c r="E275" s="4"/>
      <c r="F275" s="4" t="s">
        <v>1585</v>
      </c>
      <c r="G275" s="4"/>
      <c r="H275" s="5" t="s">
        <v>404</v>
      </c>
    </row>
    <row r="276" spans="1:8" ht="13.5" thickBot="1">
      <c r="A276" s="6" t="s">
        <v>2</v>
      </c>
      <c r="B276" s="7" t="s">
        <v>3</v>
      </c>
      <c r="C276" s="7" t="s">
        <v>4</v>
      </c>
      <c r="D276" s="7" t="s">
        <v>5</v>
      </c>
      <c r="E276" s="7" t="s">
        <v>6</v>
      </c>
      <c r="F276" s="7" t="s">
        <v>7</v>
      </c>
      <c r="G276" s="7"/>
      <c r="H276" s="8" t="s">
        <v>4</v>
      </c>
    </row>
    <row r="277" spans="1:8">
      <c r="C277" s="9"/>
      <c r="D277" s="9"/>
      <c r="E277" s="9"/>
      <c r="F277" s="9"/>
      <c r="G277" s="9"/>
      <c r="H277" s="9"/>
    </row>
    <row r="278" spans="1:8">
      <c r="A278" t="s">
        <v>195</v>
      </c>
      <c r="B278" t="s">
        <v>30</v>
      </c>
      <c r="C278" s="44">
        <f t="shared" ref="C278:C306" si="7">H278-F278-D278-E278</f>
        <v>129534</v>
      </c>
      <c r="D278" s="44">
        <v>0</v>
      </c>
      <c r="E278" s="44">
        <v>0</v>
      </c>
      <c r="F278" s="44">
        <v>5366</v>
      </c>
      <c r="H278" s="44">
        <v>134900</v>
      </c>
    </row>
    <row r="279" spans="1:8">
      <c r="A279" t="s">
        <v>302</v>
      </c>
      <c r="B279" t="s">
        <v>82</v>
      </c>
      <c r="C279" s="44">
        <f t="shared" si="7"/>
        <v>71033</v>
      </c>
      <c r="D279" s="44">
        <v>0</v>
      </c>
      <c r="E279" s="44">
        <v>263</v>
      </c>
      <c r="F279" s="44">
        <v>0</v>
      </c>
      <c r="G279" s="9"/>
      <c r="H279" s="44">
        <v>71296</v>
      </c>
    </row>
    <row r="280" spans="1:8">
      <c r="A280" t="s">
        <v>154</v>
      </c>
      <c r="B280" t="s">
        <v>15</v>
      </c>
      <c r="C280" s="44">
        <f t="shared" si="7"/>
        <v>81884</v>
      </c>
      <c r="D280" s="44">
        <v>30313</v>
      </c>
      <c r="E280" s="44">
        <v>42238</v>
      </c>
      <c r="F280" s="44">
        <v>9024</v>
      </c>
      <c r="G280" s="9"/>
      <c r="H280" s="44">
        <v>163459</v>
      </c>
    </row>
    <row r="281" spans="1:8">
      <c r="A281" t="s">
        <v>304</v>
      </c>
      <c r="B281" t="s">
        <v>83</v>
      </c>
      <c r="C281" s="44">
        <f t="shared" si="7"/>
        <v>61256</v>
      </c>
      <c r="D281" s="44">
        <v>4901</v>
      </c>
      <c r="E281" s="44">
        <v>0</v>
      </c>
      <c r="F281" s="44">
        <v>3130</v>
      </c>
      <c r="G281" s="9"/>
      <c r="H281" s="44">
        <v>69287</v>
      </c>
    </row>
    <row r="282" spans="1:8">
      <c r="A282" t="s">
        <v>281</v>
      </c>
      <c r="B282" t="s">
        <v>282</v>
      </c>
      <c r="C282" s="44">
        <f t="shared" si="7"/>
        <v>112908</v>
      </c>
      <c r="D282" s="44">
        <v>0</v>
      </c>
      <c r="E282" s="44">
        <v>0</v>
      </c>
      <c r="F282" s="44">
        <v>5786</v>
      </c>
      <c r="G282" s="9"/>
      <c r="H282" s="44">
        <v>118694</v>
      </c>
    </row>
    <row r="283" spans="1:8">
      <c r="A283" t="s">
        <v>217</v>
      </c>
      <c r="B283" t="s">
        <v>18</v>
      </c>
      <c r="C283" s="44">
        <f t="shared" si="7"/>
        <v>69349</v>
      </c>
      <c r="D283" s="44">
        <v>1365</v>
      </c>
      <c r="E283" s="44">
        <v>6100</v>
      </c>
      <c r="F283" s="44">
        <v>4128</v>
      </c>
      <c r="G283" s="9"/>
      <c r="H283" s="44">
        <v>80942</v>
      </c>
    </row>
    <row r="284" spans="1:8">
      <c r="A284" t="s">
        <v>168</v>
      </c>
      <c r="B284" t="s">
        <v>20</v>
      </c>
      <c r="C284" s="44">
        <f t="shared" si="7"/>
        <v>88050</v>
      </c>
      <c r="D284" s="44">
        <v>28959</v>
      </c>
      <c r="E284" s="44">
        <v>31329</v>
      </c>
      <c r="F284" s="44">
        <v>7772</v>
      </c>
      <c r="G284" s="9"/>
      <c r="H284" s="44">
        <v>156110</v>
      </c>
    </row>
    <row r="285" spans="1:8">
      <c r="A285" t="s">
        <v>126</v>
      </c>
      <c r="B285" t="s">
        <v>9</v>
      </c>
      <c r="C285" s="44">
        <f t="shared" si="7"/>
        <v>186148</v>
      </c>
      <c r="D285" s="44">
        <v>22771</v>
      </c>
      <c r="E285" s="44">
        <v>0</v>
      </c>
      <c r="F285" s="44">
        <v>16616</v>
      </c>
      <c r="G285" s="9"/>
      <c r="H285" s="44">
        <v>225535</v>
      </c>
    </row>
    <row r="286" spans="1:8">
      <c r="A286" t="s">
        <v>386</v>
      </c>
      <c r="B286" t="s">
        <v>44</v>
      </c>
      <c r="C286" s="44">
        <f t="shared" si="7"/>
        <v>88052</v>
      </c>
      <c r="D286" s="44">
        <v>16001</v>
      </c>
      <c r="E286" s="44">
        <v>999</v>
      </c>
      <c r="F286" s="44">
        <v>0</v>
      </c>
      <c r="G286" s="9"/>
      <c r="H286" s="44">
        <v>105052</v>
      </c>
    </row>
    <row r="287" spans="1:8">
      <c r="A287" t="s">
        <v>264</v>
      </c>
      <c r="B287" t="s">
        <v>61</v>
      </c>
      <c r="C287" s="44">
        <f t="shared" si="7"/>
        <v>86360</v>
      </c>
      <c r="D287" s="44">
        <v>0</v>
      </c>
      <c r="E287" s="44">
        <v>1253</v>
      </c>
      <c r="F287" s="44">
        <v>0</v>
      </c>
      <c r="G287" s="9"/>
      <c r="H287" s="44">
        <v>87613</v>
      </c>
    </row>
    <row r="288" spans="1:8">
      <c r="A288" t="s">
        <v>198</v>
      </c>
      <c r="B288" t="s">
        <v>18</v>
      </c>
      <c r="C288" s="44">
        <f t="shared" si="7"/>
        <v>74322</v>
      </c>
      <c r="D288" s="44">
        <v>40520</v>
      </c>
      <c r="E288" s="44">
        <v>12354</v>
      </c>
      <c r="F288" s="44">
        <v>6548</v>
      </c>
      <c r="G288" s="9"/>
      <c r="H288" s="44">
        <v>133744</v>
      </c>
    </row>
    <row r="289" spans="1:8">
      <c r="A289" t="s">
        <v>296</v>
      </c>
      <c r="B289" t="s">
        <v>79</v>
      </c>
      <c r="C289" s="44">
        <f t="shared" si="7"/>
        <v>59494</v>
      </c>
      <c r="D289" s="44">
        <v>3655</v>
      </c>
      <c r="E289" s="44">
        <v>8289</v>
      </c>
      <c r="F289" s="44">
        <v>2447</v>
      </c>
      <c r="G289" s="9"/>
      <c r="H289" s="44">
        <v>73885</v>
      </c>
    </row>
    <row r="290" spans="1:8">
      <c r="A290" t="s">
        <v>203</v>
      </c>
      <c r="B290" t="s">
        <v>18</v>
      </c>
      <c r="C290" s="44">
        <f t="shared" si="7"/>
        <v>74315</v>
      </c>
      <c r="D290" s="44">
        <v>33702</v>
      </c>
      <c r="E290" s="44">
        <v>0</v>
      </c>
      <c r="F290" s="44">
        <v>21607</v>
      </c>
      <c r="G290" s="9"/>
      <c r="H290" s="44">
        <v>129624</v>
      </c>
    </row>
    <row r="291" spans="1:8">
      <c r="A291" t="s">
        <v>357</v>
      </c>
      <c r="B291" t="s">
        <v>107</v>
      </c>
      <c r="C291" s="44">
        <f t="shared" si="7"/>
        <v>46203</v>
      </c>
      <c r="D291" s="44">
        <v>0</v>
      </c>
      <c r="E291" s="44">
        <v>0</v>
      </c>
      <c r="F291" s="44">
        <v>0</v>
      </c>
      <c r="G291" s="9"/>
      <c r="H291" s="44">
        <v>46203</v>
      </c>
    </row>
    <row r="292" spans="1:8">
      <c r="A292" t="s">
        <v>361</v>
      </c>
      <c r="B292" t="s">
        <v>110</v>
      </c>
      <c r="C292" s="44">
        <f t="shared" si="7"/>
        <v>45427</v>
      </c>
      <c r="D292" s="44">
        <v>0</v>
      </c>
      <c r="E292" s="44">
        <v>0</v>
      </c>
      <c r="F292" s="44">
        <v>0</v>
      </c>
      <c r="G292" s="9"/>
      <c r="H292" s="44">
        <v>45427</v>
      </c>
    </row>
    <row r="293" spans="1:8">
      <c r="A293" t="s">
        <v>325</v>
      </c>
      <c r="B293" t="s">
        <v>93</v>
      </c>
      <c r="C293" s="44">
        <f t="shared" si="7"/>
        <v>57531</v>
      </c>
      <c r="D293" s="44">
        <v>716</v>
      </c>
      <c r="E293" s="44">
        <v>4234</v>
      </c>
      <c r="F293" s="44">
        <v>0</v>
      </c>
      <c r="G293" s="9"/>
      <c r="H293" s="44">
        <v>62481</v>
      </c>
    </row>
    <row r="294" spans="1:8">
      <c r="A294" t="s">
        <v>122</v>
      </c>
      <c r="B294" t="s">
        <v>14</v>
      </c>
      <c r="C294" s="44">
        <f t="shared" si="7"/>
        <v>230933</v>
      </c>
      <c r="D294" s="44">
        <v>0</v>
      </c>
      <c r="E294" s="44">
        <v>0</v>
      </c>
      <c r="F294" s="44">
        <v>24094</v>
      </c>
      <c r="G294" s="10"/>
      <c r="H294" s="44">
        <v>255027</v>
      </c>
    </row>
    <row r="295" spans="1:8">
      <c r="A295" t="s">
        <v>356</v>
      </c>
      <c r="B295" t="s">
        <v>107</v>
      </c>
      <c r="C295" s="44">
        <f t="shared" si="7"/>
        <v>45146</v>
      </c>
      <c r="D295" s="44">
        <v>0</v>
      </c>
      <c r="E295" s="44">
        <v>1312</v>
      </c>
      <c r="F295" s="44">
        <v>0</v>
      </c>
      <c r="G295" s="9"/>
      <c r="H295" s="44">
        <v>46458</v>
      </c>
    </row>
    <row r="296" spans="1:8">
      <c r="A296" t="s">
        <v>369</v>
      </c>
      <c r="B296" t="s">
        <v>17</v>
      </c>
      <c r="C296" s="44">
        <f t="shared" si="7"/>
        <v>33388</v>
      </c>
      <c r="D296" s="44">
        <v>102</v>
      </c>
      <c r="E296" s="44">
        <v>751</v>
      </c>
      <c r="F296" s="44">
        <v>1345</v>
      </c>
      <c r="G296" s="9"/>
      <c r="H296" s="44">
        <v>35586</v>
      </c>
    </row>
    <row r="297" spans="1:8">
      <c r="A297" t="s">
        <v>328</v>
      </c>
      <c r="B297" t="s">
        <v>95</v>
      </c>
      <c r="C297" s="44">
        <f t="shared" si="7"/>
        <v>59762</v>
      </c>
      <c r="D297" s="44">
        <v>1793</v>
      </c>
      <c r="E297" s="44">
        <v>0</v>
      </c>
      <c r="F297" s="44">
        <v>0</v>
      </c>
      <c r="G297" s="9"/>
      <c r="H297" s="44">
        <v>61555</v>
      </c>
    </row>
    <row r="298" spans="1:8">
      <c r="A298" t="s">
        <v>233</v>
      </c>
      <c r="B298" t="s">
        <v>42</v>
      </c>
      <c r="C298" s="44">
        <f t="shared" si="7"/>
        <v>90637</v>
      </c>
      <c r="D298" s="44">
        <v>0</v>
      </c>
      <c r="E298" s="44">
        <v>14593</v>
      </c>
      <c r="F298" s="44">
        <v>5300</v>
      </c>
      <c r="G298" s="9"/>
      <c r="H298" s="44">
        <v>110530</v>
      </c>
    </row>
    <row r="299" spans="1:8">
      <c r="A299" t="s">
        <v>348</v>
      </c>
      <c r="B299" t="s">
        <v>104</v>
      </c>
      <c r="C299" s="44">
        <f t="shared" si="7"/>
        <v>50276</v>
      </c>
      <c r="D299" s="44">
        <v>833</v>
      </c>
      <c r="E299" s="44">
        <v>0</v>
      </c>
      <c r="F299" s="44">
        <v>2426</v>
      </c>
      <c r="G299" s="9"/>
      <c r="H299" s="44">
        <v>53535</v>
      </c>
    </row>
    <row r="300" spans="1:8">
      <c r="A300" t="s">
        <v>137</v>
      </c>
      <c r="B300" t="s">
        <v>15</v>
      </c>
      <c r="C300" s="44">
        <f t="shared" si="7"/>
        <v>81493</v>
      </c>
      <c r="D300" s="44">
        <v>44813</v>
      </c>
      <c r="E300" s="44">
        <v>61578</v>
      </c>
      <c r="F300" s="44">
        <v>8147</v>
      </c>
      <c r="G300" s="9"/>
      <c r="H300" s="44">
        <v>196031</v>
      </c>
    </row>
    <row r="301" spans="1:8">
      <c r="A301" t="s">
        <v>202</v>
      </c>
      <c r="B301" t="s">
        <v>18</v>
      </c>
      <c r="C301" s="44">
        <f t="shared" si="7"/>
        <v>74499</v>
      </c>
      <c r="D301" s="44">
        <v>30823</v>
      </c>
      <c r="E301" s="44">
        <v>18349</v>
      </c>
      <c r="F301" s="44">
        <v>6158</v>
      </c>
      <c r="G301" s="9"/>
      <c r="H301" s="44">
        <v>129829</v>
      </c>
    </row>
    <row r="302" spans="1:8">
      <c r="A302" t="s">
        <v>337</v>
      </c>
      <c r="B302" t="s">
        <v>84</v>
      </c>
      <c r="C302" s="44">
        <f t="shared" si="7"/>
        <v>48601</v>
      </c>
      <c r="D302" s="44">
        <v>1753</v>
      </c>
      <c r="E302" s="44">
        <v>4506</v>
      </c>
      <c r="F302" s="44">
        <v>2560</v>
      </c>
      <c r="G302" s="9"/>
      <c r="H302" s="44">
        <v>57420</v>
      </c>
    </row>
    <row r="303" spans="1:8">
      <c r="A303" t="s">
        <v>371</v>
      </c>
      <c r="B303" t="s">
        <v>17</v>
      </c>
      <c r="C303" s="44">
        <f t="shared" si="7"/>
        <v>33387</v>
      </c>
      <c r="D303" s="44">
        <v>102</v>
      </c>
      <c r="E303" s="44">
        <v>751</v>
      </c>
      <c r="F303" s="44">
        <v>1337</v>
      </c>
      <c r="H303" s="44">
        <v>35577</v>
      </c>
    </row>
    <row r="304" spans="1:8">
      <c r="A304" t="s">
        <v>283</v>
      </c>
      <c r="B304" t="s">
        <v>38</v>
      </c>
      <c r="C304" s="44">
        <f t="shared" si="7"/>
        <v>59931</v>
      </c>
      <c r="D304" s="44">
        <v>5336</v>
      </c>
      <c r="E304" s="44">
        <v>11614</v>
      </c>
      <c r="F304" s="44">
        <v>3157</v>
      </c>
      <c r="G304" s="9"/>
      <c r="H304" s="44">
        <v>80038</v>
      </c>
    </row>
    <row r="305" spans="1:8">
      <c r="A305" t="s">
        <v>185</v>
      </c>
      <c r="B305" t="s">
        <v>21</v>
      </c>
      <c r="C305" s="44">
        <f t="shared" si="7"/>
        <v>93121</v>
      </c>
      <c r="D305" s="44">
        <v>37844</v>
      </c>
      <c r="E305" s="44">
        <v>0</v>
      </c>
      <c r="F305" s="44">
        <v>12067</v>
      </c>
      <c r="G305" s="9"/>
      <c r="H305" s="44">
        <v>143032</v>
      </c>
    </row>
    <row r="306" spans="1:8">
      <c r="A306" t="s">
        <v>384</v>
      </c>
      <c r="B306" t="s">
        <v>113</v>
      </c>
      <c r="C306" s="47">
        <f t="shared" si="7"/>
        <v>19523</v>
      </c>
      <c r="D306" s="47">
        <v>139</v>
      </c>
      <c r="E306" s="49">
        <v>1112</v>
      </c>
      <c r="F306" s="47">
        <v>0</v>
      </c>
      <c r="G306" s="47"/>
      <c r="H306" s="47">
        <v>20774</v>
      </c>
    </row>
    <row r="308" spans="1:8" ht="13.5" thickBot="1">
      <c r="B308" s="29" t="s">
        <v>404</v>
      </c>
      <c r="C308" s="13">
        <f>SUM(C6:C306)</f>
        <v>21754674.600000001</v>
      </c>
      <c r="D308" s="13">
        <f t="shared" ref="D308:H308" si="8">SUM(D6:D306)</f>
        <v>3216196</v>
      </c>
      <c r="E308" s="13">
        <f t="shared" si="8"/>
        <v>3106993</v>
      </c>
      <c r="F308" s="13">
        <f t="shared" si="8"/>
        <v>1912764</v>
      </c>
      <c r="G308" s="13">
        <f t="shared" si="8"/>
        <v>0</v>
      </c>
      <c r="H308" s="13">
        <f t="shared" si="8"/>
        <v>29990627.600000001</v>
      </c>
    </row>
    <row r="309" spans="1:8" ht="13.5" thickTop="1"/>
    <row r="310" spans="1:8">
      <c r="A310" s="20" t="s">
        <v>1531</v>
      </c>
      <c r="B310" s="29" t="s">
        <v>1537</v>
      </c>
      <c r="C310" s="44">
        <v>230933</v>
      </c>
      <c r="D310" s="44">
        <v>71717</v>
      </c>
      <c r="E310" s="44">
        <v>78197</v>
      </c>
      <c r="F310" s="44">
        <v>199668</v>
      </c>
      <c r="G310" s="9"/>
      <c r="H310" s="44">
        <v>425775</v>
      </c>
    </row>
    <row r="311" spans="1:8">
      <c r="A311" s="50">
        <v>273</v>
      </c>
      <c r="B311" s="29" t="s">
        <v>1532</v>
      </c>
      <c r="C311" s="44">
        <v>79687.452747252755</v>
      </c>
      <c r="D311" s="44">
        <v>11867.881918819188</v>
      </c>
      <c r="E311" s="44">
        <v>11464.918819188191</v>
      </c>
      <c r="F311" s="44">
        <v>7006.4615384615381</v>
      </c>
      <c r="G311" s="9"/>
      <c r="H311" s="44">
        <v>109855.77875457876</v>
      </c>
    </row>
    <row r="312" spans="1:8">
      <c r="B312" s="29" t="s">
        <v>1533</v>
      </c>
      <c r="C312" s="44">
        <v>74542</v>
      </c>
      <c r="D312" s="44">
        <v>2433</v>
      </c>
      <c r="E312" s="44">
        <v>3532</v>
      </c>
      <c r="F312" s="44">
        <v>3637</v>
      </c>
      <c r="G312" s="9"/>
      <c r="H312" s="44">
        <v>97925</v>
      </c>
    </row>
    <row r="313" spans="1:8">
      <c r="A313" s="41" t="s">
        <v>1577</v>
      </c>
      <c r="B313" s="40"/>
      <c r="C313" s="40"/>
      <c r="D313" s="40"/>
      <c r="E313" s="40"/>
      <c r="F313" s="40"/>
      <c r="G313" s="40"/>
      <c r="H313" s="40"/>
    </row>
    <row r="314" spans="1:8" ht="5.25" customHeight="1">
      <c r="A314" s="42"/>
      <c r="B314" s="40"/>
      <c r="C314" s="40"/>
      <c r="D314" s="40"/>
      <c r="E314" s="40"/>
      <c r="F314" s="40"/>
      <c r="G314" s="40"/>
      <c r="H314" s="40"/>
    </row>
    <row r="315" spans="1:8" ht="111.75" customHeight="1">
      <c r="A315" s="64" t="s">
        <v>1580</v>
      </c>
      <c r="B315" s="64"/>
      <c r="C315" s="64"/>
      <c r="D315" s="64"/>
      <c r="E315" s="64"/>
      <c r="F315" s="64"/>
      <c r="G315" s="40"/>
      <c r="H315" s="40"/>
    </row>
    <row r="316" spans="1:8" ht="87.75" customHeight="1">
      <c r="A316" s="64" t="s">
        <v>1584</v>
      </c>
      <c r="B316" s="64"/>
      <c r="C316" s="64"/>
      <c r="D316" s="64"/>
      <c r="E316" s="64"/>
      <c r="F316" s="64"/>
      <c r="G316" s="40"/>
      <c r="H316" s="40"/>
    </row>
    <row r="317" spans="1:8" ht="113.25" customHeight="1">
      <c r="A317" s="64" t="s">
        <v>1582</v>
      </c>
      <c r="B317" s="64"/>
      <c r="C317" s="64"/>
      <c r="D317" s="64"/>
      <c r="E317" s="64"/>
      <c r="F317" s="64"/>
      <c r="G317" s="40"/>
      <c r="H317" s="40"/>
    </row>
    <row r="318" spans="1:8" ht="36.75" customHeight="1">
      <c r="A318" s="64" t="s">
        <v>1581</v>
      </c>
      <c r="B318" s="64"/>
      <c r="C318" s="64"/>
      <c r="D318" s="64"/>
      <c r="E318" s="64"/>
      <c r="F318" s="64"/>
      <c r="G318" s="40"/>
      <c r="H318" s="40"/>
    </row>
    <row r="319" spans="1:8" ht="100.5" customHeight="1">
      <c r="A319" s="64" t="s">
        <v>1583</v>
      </c>
      <c r="B319" s="64"/>
      <c r="C319" s="64"/>
      <c r="D319" s="64"/>
      <c r="E319" s="64"/>
      <c r="F319" s="64"/>
      <c r="G319" s="40"/>
      <c r="H319" s="40"/>
    </row>
    <row r="320" spans="1:8" ht="6" customHeight="1"/>
    <row r="321" spans="1:1">
      <c r="A321" s="41" t="s">
        <v>1578</v>
      </c>
    </row>
    <row r="322" spans="1:1">
      <c r="A322" s="41" t="s">
        <v>1573</v>
      </c>
    </row>
  </sheetData>
  <mergeCells count="14">
    <mergeCell ref="A235:H235"/>
    <mergeCell ref="A274:H274"/>
    <mergeCell ref="A1:H1"/>
    <mergeCell ref="A40:H40"/>
    <mergeCell ref="A79:H79"/>
    <mergeCell ref="A118:H118"/>
    <mergeCell ref="A157:H157"/>
    <mergeCell ref="A196:H196"/>
    <mergeCell ref="A2:H2"/>
    <mergeCell ref="A315:F315"/>
    <mergeCell ref="A316:F316"/>
    <mergeCell ref="A317:F317"/>
    <mergeCell ref="A318:F318"/>
    <mergeCell ref="A319:F319"/>
  </mergeCells>
  <printOptions horizontalCentered="1"/>
  <pageMargins left="0.75" right="0.5" top="0.75" bottom="1" header="0.5" footer="0.75"/>
  <pageSetup orientation="landscape" r:id="rId1"/>
  <headerFooter>
    <oddFooter xml:space="preserve">&amp;L                      &amp;"Arial,Bold"PublicSafetyProject.org&amp;C&amp;"Arial,Bold"Page &amp;P of &amp;N&amp;R&amp;"Arial,Bold"Public Record Data                          </oddFooter>
  </headerFooter>
</worksheet>
</file>

<file path=xl/worksheets/sheet3.xml><?xml version="1.0" encoding="utf-8"?>
<worksheet xmlns="http://schemas.openxmlformats.org/spreadsheetml/2006/main" xmlns:r="http://schemas.openxmlformats.org/officeDocument/2006/relationships">
  <dimension ref="A1:H322"/>
  <sheetViews>
    <sheetView workbookViewId="0">
      <pane ySplit="5" topLeftCell="A6" activePane="bottomLeft" state="frozenSplit"/>
      <selection pane="bottomLeft" activeCell="A6" sqref="A6"/>
    </sheetView>
  </sheetViews>
  <sheetFormatPr defaultRowHeight="12.75"/>
  <cols>
    <col min="1" max="1" width="25.28515625" customWidth="1"/>
    <col min="2" max="2" width="26.85546875" customWidth="1"/>
    <col min="3" max="3" width="11.85546875" customWidth="1"/>
    <col min="4" max="6" width="9.7109375" customWidth="1"/>
    <col min="7" max="7" width="1.140625" customWidth="1"/>
    <col min="8" max="8" width="11.140625" customWidth="1"/>
  </cols>
  <sheetData>
    <row r="1" spans="1:8">
      <c r="A1" s="65" t="s">
        <v>1571</v>
      </c>
      <c r="B1" s="65"/>
      <c r="C1" s="65"/>
      <c r="D1" s="65"/>
      <c r="E1" s="65"/>
      <c r="F1" s="65"/>
      <c r="G1" s="65"/>
      <c r="H1" s="65"/>
    </row>
    <row r="2" spans="1:8" ht="13.5" thickBot="1">
      <c r="A2" s="66" t="s">
        <v>1579</v>
      </c>
      <c r="B2" s="67"/>
      <c r="C2" s="67"/>
      <c r="D2" s="67"/>
      <c r="E2" s="67"/>
      <c r="F2" s="67"/>
      <c r="G2" s="67"/>
      <c r="H2" s="67"/>
    </row>
    <row r="3" spans="1:8">
      <c r="A3" s="2"/>
      <c r="B3" s="3"/>
      <c r="C3" s="4" t="s">
        <v>0</v>
      </c>
      <c r="D3" s="4" t="s">
        <v>1</v>
      </c>
      <c r="E3" s="4"/>
      <c r="F3" s="4" t="s">
        <v>1585</v>
      </c>
      <c r="G3" s="4"/>
      <c r="H3" s="5" t="s">
        <v>404</v>
      </c>
    </row>
    <row r="4" spans="1:8" ht="13.5" thickBot="1">
      <c r="A4" s="6" t="s">
        <v>2</v>
      </c>
      <c r="B4" s="7" t="s">
        <v>3</v>
      </c>
      <c r="C4" s="7" t="s">
        <v>4</v>
      </c>
      <c r="D4" s="7" t="s">
        <v>5</v>
      </c>
      <c r="E4" s="7" t="s">
        <v>6</v>
      </c>
      <c r="F4" s="7" t="s">
        <v>7</v>
      </c>
      <c r="G4" s="7"/>
      <c r="H4" s="8" t="s">
        <v>4</v>
      </c>
    </row>
    <row r="5" spans="1:8">
      <c r="C5" s="9"/>
      <c r="D5" s="9"/>
      <c r="E5" s="9"/>
      <c r="F5" s="9"/>
      <c r="G5" s="9"/>
      <c r="H5" s="9"/>
    </row>
    <row r="6" spans="1:8">
      <c r="A6" t="s">
        <v>332</v>
      </c>
      <c r="B6" t="s">
        <v>97</v>
      </c>
      <c r="C6" s="44">
        <f t="shared" ref="C6:C39" si="0">H6-F6-D6-E6</f>
        <v>57647</v>
      </c>
      <c r="D6" s="44">
        <v>428</v>
      </c>
      <c r="E6" s="45">
        <v>130</v>
      </c>
      <c r="F6" s="44">
        <v>0</v>
      </c>
      <c r="G6" s="9"/>
      <c r="H6" s="44">
        <v>58205</v>
      </c>
    </row>
    <row r="7" spans="1:8">
      <c r="A7" t="s">
        <v>385</v>
      </c>
      <c r="B7" t="s">
        <v>97</v>
      </c>
      <c r="C7" s="44">
        <f t="shared" si="0"/>
        <v>19564</v>
      </c>
      <c r="D7" s="44">
        <v>0</v>
      </c>
      <c r="E7" s="45">
        <v>0</v>
      </c>
      <c r="F7" s="44">
        <v>0</v>
      </c>
      <c r="G7" s="9"/>
      <c r="H7" s="44">
        <v>19564</v>
      </c>
    </row>
    <row r="8" spans="1:8">
      <c r="A8" t="s">
        <v>348</v>
      </c>
      <c r="B8" t="s">
        <v>104</v>
      </c>
      <c r="C8" s="44">
        <f t="shared" si="0"/>
        <v>50276</v>
      </c>
      <c r="D8" s="44">
        <v>833</v>
      </c>
      <c r="E8" s="45">
        <v>0</v>
      </c>
      <c r="F8" s="44">
        <v>2426</v>
      </c>
      <c r="G8" s="9"/>
      <c r="H8" s="44">
        <v>53535</v>
      </c>
    </row>
    <row r="9" spans="1:8">
      <c r="A9" t="s">
        <v>366</v>
      </c>
      <c r="B9" t="s">
        <v>104</v>
      </c>
      <c r="C9" s="44">
        <f t="shared" si="0"/>
        <v>39464</v>
      </c>
      <c r="D9" s="44">
        <v>0</v>
      </c>
      <c r="E9" s="45">
        <v>0</v>
      </c>
      <c r="F9" s="44">
        <v>0</v>
      </c>
      <c r="G9" s="9"/>
      <c r="H9" s="44">
        <v>39464</v>
      </c>
    </row>
    <row r="10" spans="1:8">
      <c r="A10" t="s">
        <v>372</v>
      </c>
      <c r="B10" t="s">
        <v>104</v>
      </c>
      <c r="C10" s="44">
        <f t="shared" si="0"/>
        <v>34701</v>
      </c>
      <c r="D10" s="44">
        <v>0</v>
      </c>
      <c r="E10" s="45">
        <v>0</v>
      </c>
      <c r="F10" s="44">
        <v>0</v>
      </c>
      <c r="G10" s="9"/>
      <c r="H10" s="44">
        <v>34701</v>
      </c>
    </row>
    <row r="11" spans="1:8">
      <c r="A11" t="s">
        <v>310</v>
      </c>
      <c r="B11" t="s">
        <v>85</v>
      </c>
      <c r="C11" s="44">
        <f t="shared" si="0"/>
        <v>65966</v>
      </c>
      <c r="D11" s="44">
        <v>1319</v>
      </c>
      <c r="E11" s="45">
        <v>0</v>
      </c>
      <c r="F11" s="44">
        <v>0</v>
      </c>
      <c r="G11" s="9"/>
      <c r="H11" s="44">
        <v>67285</v>
      </c>
    </row>
    <row r="12" spans="1:8">
      <c r="A12" t="s">
        <v>293</v>
      </c>
      <c r="B12" t="s">
        <v>76</v>
      </c>
      <c r="C12" s="44">
        <f t="shared" si="0"/>
        <v>70607</v>
      </c>
      <c r="D12" s="44">
        <v>881</v>
      </c>
      <c r="E12" s="45">
        <v>0</v>
      </c>
      <c r="F12" s="44">
        <v>3580</v>
      </c>
      <c r="G12" s="9"/>
      <c r="H12" s="44">
        <v>75068</v>
      </c>
    </row>
    <row r="13" spans="1:8">
      <c r="A13" t="s">
        <v>327</v>
      </c>
      <c r="B13" t="s">
        <v>76</v>
      </c>
      <c r="C13" s="44">
        <f t="shared" si="0"/>
        <v>62298</v>
      </c>
      <c r="D13" s="44">
        <v>0</v>
      </c>
      <c r="E13" s="45">
        <v>0</v>
      </c>
      <c r="F13" s="44">
        <v>0</v>
      </c>
      <c r="G13" s="9"/>
      <c r="H13" s="44">
        <v>62298</v>
      </c>
    </row>
    <row r="14" spans="1:8">
      <c r="A14" t="s">
        <v>342</v>
      </c>
      <c r="B14" t="s">
        <v>101</v>
      </c>
      <c r="C14" s="44">
        <f t="shared" si="0"/>
        <v>54141</v>
      </c>
      <c r="D14" s="44">
        <v>1624</v>
      </c>
      <c r="E14" s="45">
        <v>0</v>
      </c>
      <c r="F14" s="44">
        <v>0</v>
      </c>
      <c r="G14" s="9"/>
      <c r="H14" s="44">
        <v>55765</v>
      </c>
    </row>
    <row r="15" spans="1:8">
      <c r="A15" t="s">
        <v>367</v>
      </c>
      <c r="B15" t="s">
        <v>101</v>
      </c>
      <c r="C15" s="44">
        <f t="shared" si="0"/>
        <v>37022</v>
      </c>
      <c r="D15" s="44">
        <v>808</v>
      </c>
      <c r="E15" s="45">
        <v>0</v>
      </c>
      <c r="F15" s="44">
        <v>0</v>
      </c>
      <c r="G15" s="9"/>
      <c r="H15" s="44">
        <v>37830</v>
      </c>
    </row>
    <row r="16" spans="1:8">
      <c r="A16" t="s">
        <v>378</v>
      </c>
      <c r="B16" t="s">
        <v>101</v>
      </c>
      <c r="C16" s="44">
        <f t="shared" si="0"/>
        <v>26639</v>
      </c>
      <c r="D16" s="44">
        <v>0</v>
      </c>
      <c r="E16" s="45">
        <v>0</v>
      </c>
      <c r="F16" s="44">
        <v>0</v>
      </c>
      <c r="G16" s="9"/>
      <c r="H16" s="44">
        <v>26639</v>
      </c>
    </row>
    <row r="17" spans="1:8">
      <c r="A17" t="s">
        <v>301</v>
      </c>
      <c r="B17" t="s">
        <v>81</v>
      </c>
      <c r="C17" s="44">
        <f t="shared" si="0"/>
        <v>70759</v>
      </c>
      <c r="D17" s="44">
        <v>0</v>
      </c>
      <c r="E17" s="45">
        <v>603</v>
      </c>
      <c r="F17" s="44">
        <v>0</v>
      </c>
      <c r="G17" s="9"/>
      <c r="H17" s="44">
        <v>71362</v>
      </c>
    </row>
    <row r="18" spans="1:8">
      <c r="A18" t="s">
        <v>179</v>
      </c>
      <c r="B18" t="s">
        <v>28</v>
      </c>
      <c r="C18" s="44">
        <f t="shared" si="0"/>
        <v>132871</v>
      </c>
      <c r="D18" s="44">
        <v>0</v>
      </c>
      <c r="E18" s="45">
        <v>0</v>
      </c>
      <c r="F18" s="44">
        <v>13872</v>
      </c>
      <c r="G18" s="9"/>
      <c r="H18" s="44">
        <v>146743</v>
      </c>
    </row>
    <row r="19" spans="1:8">
      <c r="A19" t="s">
        <v>141</v>
      </c>
      <c r="B19" t="s">
        <v>19</v>
      </c>
      <c r="C19" s="44">
        <f t="shared" si="0"/>
        <v>179852</v>
      </c>
      <c r="D19" s="44">
        <v>0</v>
      </c>
      <c r="E19" s="45">
        <v>0</v>
      </c>
      <c r="F19" s="44">
        <v>7831</v>
      </c>
      <c r="G19" s="9"/>
      <c r="H19" s="44">
        <v>187683</v>
      </c>
    </row>
    <row r="20" spans="1:8">
      <c r="A20" t="s">
        <v>267</v>
      </c>
      <c r="B20" t="s">
        <v>62</v>
      </c>
      <c r="C20" s="44">
        <f t="shared" si="0"/>
        <v>86566</v>
      </c>
      <c r="D20" s="44">
        <v>0</v>
      </c>
      <c r="E20" s="45">
        <v>0</v>
      </c>
      <c r="F20" s="44">
        <v>0</v>
      </c>
      <c r="G20" s="9"/>
      <c r="H20" s="44">
        <v>86566</v>
      </c>
    </row>
    <row r="21" spans="1:8">
      <c r="A21" t="s">
        <v>121</v>
      </c>
      <c r="B21" t="s">
        <v>13</v>
      </c>
      <c r="C21" s="44">
        <f t="shared" si="0"/>
        <v>166988</v>
      </c>
      <c r="D21" s="44">
        <v>360</v>
      </c>
      <c r="E21" s="44">
        <v>39473</v>
      </c>
      <c r="F21" s="44">
        <v>49882</v>
      </c>
      <c r="G21" s="9"/>
      <c r="H21" s="44">
        <v>256703</v>
      </c>
    </row>
    <row r="22" spans="1:8">
      <c r="A22" t="s">
        <v>124</v>
      </c>
      <c r="B22" t="s">
        <v>13</v>
      </c>
      <c r="C22" s="44">
        <f t="shared" si="0"/>
        <v>167269</v>
      </c>
      <c r="D22" s="44">
        <v>360</v>
      </c>
      <c r="E22" s="45">
        <v>35468</v>
      </c>
      <c r="F22" s="44">
        <v>47233</v>
      </c>
      <c r="H22" s="44">
        <v>250330</v>
      </c>
    </row>
    <row r="23" spans="1:8">
      <c r="A23" t="s">
        <v>128</v>
      </c>
      <c r="B23" t="s">
        <v>13</v>
      </c>
      <c r="C23" s="44">
        <f t="shared" si="0"/>
        <v>167269</v>
      </c>
      <c r="D23" s="44">
        <v>8011</v>
      </c>
      <c r="E23" s="44">
        <v>32790</v>
      </c>
      <c r="F23" s="44">
        <v>13848</v>
      </c>
      <c r="G23" s="9"/>
      <c r="H23" s="44">
        <v>221918</v>
      </c>
    </row>
    <row r="24" spans="1:8">
      <c r="A24" t="s">
        <v>197</v>
      </c>
      <c r="B24" t="s">
        <v>31</v>
      </c>
      <c r="C24" s="44">
        <f t="shared" si="0"/>
        <v>134422</v>
      </c>
      <c r="D24" s="44">
        <v>0</v>
      </c>
      <c r="E24" s="45">
        <v>0</v>
      </c>
      <c r="F24" s="44">
        <v>0</v>
      </c>
      <c r="G24" s="9"/>
      <c r="H24" s="44">
        <v>134422</v>
      </c>
    </row>
    <row r="25" spans="1:8">
      <c r="A25" t="s">
        <v>295</v>
      </c>
      <c r="B25" t="s">
        <v>78</v>
      </c>
      <c r="C25" s="44">
        <f t="shared" si="0"/>
        <v>72493</v>
      </c>
      <c r="D25" s="44">
        <v>0</v>
      </c>
      <c r="E25" s="45">
        <v>213</v>
      </c>
      <c r="F25" s="44">
        <v>1641</v>
      </c>
      <c r="G25" s="9"/>
      <c r="H25" s="44">
        <v>74347</v>
      </c>
    </row>
    <row r="26" spans="1:8">
      <c r="A26" t="s">
        <v>290</v>
      </c>
      <c r="B26" t="s">
        <v>73</v>
      </c>
      <c r="C26" s="44">
        <f t="shared" si="0"/>
        <v>68835</v>
      </c>
      <c r="D26" s="44">
        <v>0</v>
      </c>
      <c r="E26" s="45">
        <v>7202</v>
      </c>
      <c r="F26" s="44">
        <v>0</v>
      </c>
      <c r="G26" s="9"/>
      <c r="H26" s="44">
        <v>76037</v>
      </c>
    </row>
    <row r="27" spans="1:8">
      <c r="A27" t="s">
        <v>212</v>
      </c>
      <c r="B27" t="s">
        <v>33</v>
      </c>
      <c r="C27" s="44">
        <f t="shared" si="0"/>
        <v>120482</v>
      </c>
      <c r="D27" s="44">
        <v>613</v>
      </c>
      <c r="E27" s="45">
        <v>0</v>
      </c>
      <c r="F27" s="44">
        <v>0</v>
      </c>
      <c r="G27" s="9"/>
      <c r="H27" s="44">
        <v>121095</v>
      </c>
    </row>
    <row r="28" spans="1:8">
      <c r="A28" t="s">
        <v>122</v>
      </c>
      <c r="B28" t="s">
        <v>14</v>
      </c>
      <c r="C28" s="44">
        <f t="shared" si="0"/>
        <v>230933</v>
      </c>
      <c r="D28" s="45">
        <v>0</v>
      </c>
      <c r="E28" s="45">
        <v>0</v>
      </c>
      <c r="F28" s="45">
        <v>24094</v>
      </c>
      <c r="G28" s="10"/>
      <c r="H28" s="44">
        <v>255027</v>
      </c>
    </row>
    <row r="29" spans="1:8">
      <c r="A29" t="s">
        <v>243</v>
      </c>
      <c r="B29" t="s">
        <v>45</v>
      </c>
      <c r="C29" s="44">
        <f t="shared" si="0"/>
        <v>102842</v>
      </c>
      <c r="D29" s="44">
        <v>0</v>
      </c>
      <c r="E29" s="45">
        <v>0</v>
      </c>
      <c r="F29" s="44">
        <v>0</v>
      </c>
      <c r="G29" s="9"/>
      <c r="H29" s="44">
        <v>102842</v>
      </c>
    </row>
    <row r="30" spans="1:8">
      <c r="A30" t="s">
        <v>323</v>
      </c>
      <c r="B30" t="s">
        <v>91</v>
      </c>
      <c r="C30" s="44">
        <f t="shared" si="0"/>
        <v>62717</v>
      </c>
      <c r="D30" s="44">
        <v>0</v>
      </c>
      <c r="E30" s="45">
        <v>0</v>
      </c>
      <c r="F30" s="44">
        <v>0</v>
      </c>
      <c r="G30" s="9"/>
      <c r="H30" s="44">
        <v>62717</v>
      </c>
    </row>
    <row r="31" spans="1:8">
      <c r="A31" t="s">
        <v>363</v>
      </c>
      <c r="B31" t="s">
        <v>91</v>
      </c>
      <c r="C31" s="44">
        <f t="shared" si="0"/>
        <v>43261</v>
      </c>
      <c r="D31" s="44">
        <v>0</v>
      </c>
      <c r="E31" s="45">
        <v>0</v>
      </c>
      <c r="F31" s="44">
        <v>0</v>
      </c>
      <c r="G31" s="9"/>
      <c r="H31" s="44">
        <v>43261</v>
      </c>
    </row>
    <row r="32" spans="1:8">
      <c r="A32" t="s">
        <v>376</v>
      </c>
      <c r="B32" t="s">
        <v>91</v>
      </c>
      <c r="C32" s="44">
        <f t="shared" si="0"/>
        <v>27822</v>
      </c>
      <c r="D32" s="44">
        <v>240</v>
      </c>
      <c r="E32" s="45">
        <v>373</v>
      </c>
      <c r="F32" s="44">
        <v>0</v>
      </c>
      <c r="G32" s="9"/>
      <c r="H32" s="44">
        <v>28435</v>
      </c>
    </row>
    <row r="33" spans="1:8">
      <c r="A33" t="s">
        <v>291</v>
      </c>
      <c r="B33" t="s">
        <v>74</v>
      </c>
      <c r="C33" s="44">
        <f t="shared" si="0"/>
        <v>74635</v>
      </c>
      <c r="D33" s="44">
        <v>989</v>
      </c>
      <c r="E33" s="45">
        <v>226</v>
      </c>
      <c r="F33" s="44">
        <v>0</v>
      </c>
      <c r="G33" s="9"/>
      <c r="H33" s="44">
        <v>75850</v>
      </c>
    </row>
    <row r="34" spans="1:8">
      <c r="A34" t="s">
        <v>284</v>
      </c>
      <c r="B34" t="s">
        <v>69</v>
      </c>
      <c r="C34" s="44">
        <f t="shared" si="0"/>
        <v>78415</v>
      </c>
      <c r="D34" s="44">
        <v>0</v>
      </c>
      <c r="E34" s="45">
        <v>1329</v>
      </c>
      <c r="F34" s="44">
        <v>0</v>
      </c>
      <c r="G34" s="9"/>
      <c r="H34" s="44">
        <v>79744</v>
      </c>
    </row>
    <row r="35" spans="1:8">
      <c r="A35" t="s">
        <v>364</v>
      </c>
      <c r="B35" t="s">
        <v>69</v>
      </c>
      <c r="C35" s="44">
        <f t="shared" si="0"/>
        <v>42248</v>
      </c>
      <c r="D35" s="44">
        <v>0</v>
      </c>
      <c r="E35" s="45">
        <v>0</v>
      </c>
      <c r="F35" s="44">
        <v>0</v>
      </c>
      <c r="H35" s="44">
        <v>42248</v>
      </c>
    </row>
    <row r="36" spans="1:8">
      <c r="A36" t="s">
        <v>261</v>
      </c>
      <c r="B36" t="s">
        <v>59</v>
      </c>
      <c r="C36" s="44">
        <f t="shared" si="0"/>
        <v>80802</v>
      </c>
      <c r="D36" s="44">
        <v>3746</v>
      </c>
      <c r="E36" s="45">
        <v>1435</v>
      </c>
      <c r="F36" s="44">
        <v>3946</v>
      </c>
      <c r="G36" s="9"/>
      <c r="H36" s="44">
        <v>89929</v>
      </c>
    </row>
    <row r="37" spans="1:8">
      <c r="A37" t="s">
        <v>321</v>
      </c>
      <c r="B37" t="s">
        <v>90</v>
      </c>
      <c r="C37" s="44">
        <f t="shared" si="0"/>
        <v>56717</v>
      </c>
      <c r="D37" s="44">
        <v>3075</v>
      </c>
      <c r="E37" s="45">
        <v>773</v>
      </c>
      <c r="F37" s="44">
        <v>3061</v>
      </c>
      <c r="G37" s="9"/>
      <c r="H37" s="44">
        <v>63626</v>
      </c>
    </row>
    <row r="38" spans="1:8">
      <c r="A38" t="s">
        <v>292</v>
      </c>
      <c r="B38" t="s">
        <v>75</v>
      </c>
      <c r="C38" s="44">
        <f t="shared" si="0"/>
        <v>70267</v>
      </c>
      <c r="D38" s="44">
        <v>943</v>
      </c>
      <c r="E38" s="45">
        <v>426</v>
      </c>
      <c r="F38" s="44">
        <v>3762</v>
      </c>
      <c r="G38" s="9"/>
      <c r="H38" s="44">
        <v>75398</v>
      </c>
    </row>
    <row r="39" spans="1:8">
      <c r="A39" t="s">
        <v>359</v>
      </c>
      <c r="B39" t="s">
        <v>109</v>
      </c>
      <c r="C39" s="44">
        <f t="shared" si="0"/>
        <v>42295</v>
      </c>
      <c r="D39" s="44">
        <v>846</v>
      </c>
      <c r="E39" s="45">
        <v>1773</v>
      </c>
      <c r="F39" s="44">
        <v>1061</v>
      </c>
      <c r="G39" s="9"/>
      <c r="H39" s="44">
        <v>45975</v>
      </c>
    </row>
    <row r="40" spans="1:8" ht="13.5" thickBot="1">
      <c r="A40" s="65" t="s">
        <v>1571</v>
      </c>
      <c r="B40" s="65"/>
      <c r="C40" s="65"/>
      <c r="D40" s="65"/>
      <c r="E40" s="65"/>
      <c r="F40" s="65"/>
      <c r="G40" s="65"/>
      <c r="H40" s="65"/>
    </row>
    <row r="41" spans="1:8">
      <c r="A41" s="2"/>
      <c r="B41" s="3"/>
      <c r="C41" s="4" t="s">
        <v>0</v>
      </c>
      <c r="D41" s="4" t="s">
        <v>1</v>
      </c>
      <c r="E41" s="4"/>
      <c r="F41" s="4" t="s">
        <v>1585</v>
      </c>
      <c r="G41" s="4"/>
      <c r="H41" s="5" t="s">
        <v>404</v>
      </c>
    </row>
    <row r="42" spans="1:8" ht="13.5" thickBot="1">
      <c r="A42" s="6" t="s">
        <v>2</v>
      </c>
      <c r="B42" s="7" t="s">
        <v>3</v>
      </c>
      <c r="C42" s="7" t="s">
        <v>4</v>
      </c>
      <c r="D42" s="7" t="s">
        <v>5</v>
      </c>
      <c r="E42" s="7" t="s">
        <v>6</v>
      </c>
      <c r="F42" s="7" t="s">
        <v>7</v>
      </c>
      <c r="G42" s="7"/>
      <c r="H42" s="8" t="s">
        <v>4</v>
      </c>
    </row>
    <row r="43" spans="1:8">
      <c r="C43" s="9"/>
      <c r="D43" s="9"/>
      <c r="E43" s="9"/>
      <c r="F43" s="9"/>
      <c r="G43" s="9"/>
      <c r="H43" s="9"/>
    </row>
    <row r="44" spans="1:8">
      <c r="A44" t="s">
        <v>377</v>
      </c>
      <c r="B44" t="s">
        <v>109</v>
      </c>
      <c r="C44" s="44">
        <f t="shared" ref="C44:C78" si="1">H44-F44-D44-E44</f>
        <v>26752</v>
      </c>
      <c r="D44" s="44">
        <v>1227</v>
      </c>
      <c r="E44" s="44">
        <v>0</v>
      </c>
      <c r="F44" s="44">
        <v>0</v>
      </c>
      <c r="G44" s="9"/>
      <c r="H44" s="44">
        <v>27979</v>
      </c>
    </row>
    <row r="45" spans="1:8">
      <c r="A45" t="s">
        <v>381</v>
      </c>
      <c r="B45" t="s">
        <v>109</v>
      </c>
      <c r="C45" s="44">
        <f t="shared" si="1"/>
        <v>23725</v>
      </c>
      <c r="D45" s="44">
        <v>1158</v>
      </c>
      <c r="E45" s="44">
        <v>0</v>
      </c>
      <c r="F45" s="44">
        <v>0</v>
      </c>
      <c r="G45" s="9"/>
      <c r="H45" s="44">
        <v>24883</v>
      </c>
    </row>
    <row r="46" spans="1:8">
      <c r="A46" t="s">
        <v>260</v>
      </c>
      <c r="B46" t="s">
        <v>58</v>
      </c>
      <c r="C46" s="44">
        <f t="shared" si="1"/>
        <v>87980</v>
      </c>
      <c r="D46" s="44">
        <v>0</v>
      </c>
      <c r="E46" s="44">
        <v>0</v>
      </c>
      <c r="F46" s="44">
        <v>3594</v>
      </c>
      <c r="G46" s="9"/>
      <c r="H46" s="44">
        <v>91574</v>
      </c>
    </row>
    <row r="47" spans="1:8">
      <c r="A47" t="s">
        <v>120</v>
      </c>
      <c r="B47" t="s">
        <v>12</v>
      </c>
      <c r="C47" s="44">
        <f t="shared" si="1"/>
        <v>197959</v>
      </c>
      <c r="D47" s="44">
        <v>17779</v>
      </c>
      <c r="E47" s="44">
        <v>0</v>
      </c>
      <c r="F47" s="44">
        <f>8825+11562+22408</f>
        <v>42795</v>
      </c>
      <c r="G47" s="9"/>
      <c r="H47" s="44">
        <v>258533</v>
      </c>
    </row>
    <row r="48" spans="1:8">
      <c r="A48" t="s">
        <v>157</v>
      </c>
      <c r="B48" t="s">
        <v>24</v>
      </c>
      <c r="C48" s="44">
        <f t="shared" si="1"/>
        <v>160635</v>
      </c>
      <c r="D48" s="44">
        <v>0</v>
      </c>
      <c r="E48" s="44">
        <v>0</v>
      </c>
      <c r="F48" s="44">
        <v>0</v>
      </c>
      <c r="G48" s="9"/>
      <c r="H48" s="44">
        <v>160635</v>
      </c>
    </row>
    <row r="49" spans="1:8">
      <c r="A49" t="s">
        <v>151</v>
      </c>
      <c r="B49" t="s">
        <v>22</v>
      </c>
      <c r="C49" s="44">
        <f t="shared" si="1"/>
        <v>157068</v>
      </c>
      <c r="D49" s="44">
        <v>0</v>
      </c>
      <c r="E49" s="44">
        <v>0</v>
      </c>
      <c r="F49" s="44">
        <v>12874</v>
      </c>
      <c r="G49" s="9"/>
      <c r="H49" s="44">
        <v>169942</v>
      </c>
    </row>
    <row r="50" spans="1:8">
      <c r="A50" t="s">
        <v>155</v>
      </c>
      <c r="B50" t="s">
        <v>23</v>
      </c>
      <c r="C50" s="44">
        <f t="shared" si="1"/>
        <v>146882</v>
      </c>
      <c r="D50" s="44">
        <v>0</v>
      </c>
      <c r="E50" s="44">
        <v>0</v>
      </c>
      <c r="F50" s="44">
        <v>15048</v>
      </c>
      <c r="G50" s="9"/>
      <c r="H50" s="44">
        <v>161930</v>
      </c>
    </row>
    <row r="51" spans="1:8">
      <c r="A51" t="s">
        <v>158</v>
      </c>
      <c r="B51" t="s">
        <v>25</v>
      </c>
      <c r="C51" s="44">
        <f t="shared" si="1"/>
        <v>160635</v>
      </c>
      <c r="D51" s="44">
        <v>0</v>
      </c>
      <c r="E51" s="44">
        <v>0</v>
      </c>
      <c r="F51" s="44">
        <v>0</v>
      </c>
      <c r="G51" s="9"/>
      <c r="H51" s="44">
        <v>160635</v>
      </c>
    </row>
    <row r="52" spans="1:8">
      <c r="A52" t="s">
        <v>171</v>
      </c>
      <c r="B52" t="s">
        <v>27</v>
      </c>
      <c r="C52" s="44">
        <f t="shared" si="1"/>
        <v>153122</v>
      </c>
      <c r="D52" s="44">
        <v>0</v>
      </c>
      <c r="E52" s="44">
        <v>0</v>
      </c>
      <c r="F52" s="44">
        <v>0</v>
      </c>
      <c r="G52" s="9"/>
      <c r="H52" s="44">
        <v>153122</v>
      </c>
    </row>
    <row r="53" spans="1:8">
      <c r="A53" t="s">
        <v>314</v>
      </c>
      <c r="B53" t="s">
        <v>86</v>
      </c>
      <c r="C53" s="44">
        <f t="shared" si="1"/>
        <v>46930</v>
      </c>
      <c r="D53" s="44">
        <v>4545</v>
      </c>
      <c r="E53" s="44">
        <v>12126</v>
      </c>
      <c r="F53" s="44">
        <v>2519</v>
      </c>
      <c r="G53" s="9"/>
      <c r="H53" s="44">
        <v>66120</v>
      </c>
    </row>
    <row r="54" spans="1:8">
      <c r="A54" t="s">
        <v>222</v>
      </c>
      <c r="B54" t="s">
        <v>38</v>
      </c>
      <c r="C54" s="44">
        <f t="shared" si="1"/>
        <v>59931</v>
      </c>
      <c r="D54" s="44">
        <v>10545</v>
      </c>
      <c r="E54" s="44">
        <v>42630</v>
      </c>
      <c r="F54" s="44">
        <v>3333</v>
      </c>
      <c r="G54" s="9"/>
      <c r="H54" s="44">
        <v>116439</v>
      </c>
    </row>
    <row r="55" spans="1:8">
      <c r="A55" t="s">
        <v>275</v>
      </c>
      <c r="B55" t="s">
        <v>38</v>
      </c>
      <c r="C55" s="44">
        <f t="shared" si="1"/>
        <v>58378</v>
      </c>
      <c r="D55" s="44">
        <v>8367</v>
      </c>
      <c r="E55" s="44">
        <v>13576</v>
      </c>
      <c r="F55" s="44">
        <v>3188</v>
      </c>
      <c r="G55" s="9"/>
      <c r="H55" s="44">
        <v>83509</v>
      </c>
    </row>
    <row r="56" spans="1:8">
      <c r="A56" t="s">
        <v>283</v>
      </c>
      <c r="B56" t="s">
        <v>38</v>
      </c>
      <c r="C56" s="44">
        <f t="shared" si="1"/>
        <v>59931</v>
      </c>
      <c r="D56" s="44">
        <v>5336</v>
      </c>
      <c r="E56" s="44">
        <v>11614</v>
      </c>
      <c r="F56" s="44">
        <v>3157</v>
      </c>
      <c r="G56" s="9"/>
      <c r="H56" s="44">
        <v>80038</v>
      </c>
    </row>
    <row r="57" spans="1:8">
      <c r="A57" t="s">
        <v>285</v>
      </c>
      <c r="B57" t="s">
        <v>38</v>
      </c>
      <c r="C57" s="44">
        <f t="shared" si="1"/>
        <v>61726</v>
      </c>
      <c r="D57" s="44">
        <v>3586</v>
      </c>
      <c r="E57" s="44">
        <v>10368</v>
      </c>
      <c r="F57" s="44">
        <v>3295</v>
      </c>
      <c r="G57" s="9"/>
      <c r="H57" s="44">
        <v>78975</v>
      </c>
    </row>
    <row r="58" spans="1:8">
      <c r="A58" t="s">
        <v>297</v>
      </c>
      <c r="B58" t="s">
        <v>38</v>
      </c>
      <c r="C58" s="44">
        <f t="shared" si="1"/>
        <v>59931</v>
      </c>
      <c r="D58" s="44">
        <v>1752</v>
      </c>
      <c r="E58" s="44">
        <v>8829</v>
      </c>
      <c r="F58" s="44">
        <v>3111</v>
      </c>
      <c r="G58" s="9"/>
      <c r="H58" s="44">
        <v>73623</v>
      </c>
    </row>
    <row r="59" spans="1:8">
      <c r="A59" t="s">
        <v>311</v>
      </c>
      <c r="B59" t="s">
        <v>38</v>
      </c>
      <c r="C59" s="44">
        <f t="shared" si="1"/>
        <v>52064</v>
      </c>
      <c r="D59" s="44">
        <v>2433</v>
      </c>
      <c r="E59" s="44">
        <v>9721</v>
      </c>
      <c r="F59" s="44">
        <v>2780</v>
      </c>
      <c r="G59" s="9"/>
      <c r="H59" s="44">
        <v>66998</v>
      </c>
    </row>
    <row r="60" spans="1:8">
      <c r="A60" t="s">
        <v>245</v>
      </c>
      <c r="B60" t="s">
        <v>46</v>
      </c>
      <c r="C60" s="44">
        <f t="shared" si="1"/>
        <v>95365</v>
      </c>
      <c r="D60" s="44">
        <v>300</v>
      </c>
      <c r="E60" s="44">
        <v>4550</v>
      </c>
      <c r="F60" s="44">
        <v>0</v>
      </c>
      <c r="G60" s="9"/>
      <c r="H60" s="44">
        <v>100215</v>
      </c>
    </row>
    <row r="61" spans="1:8">
      <c r="A61" t="s">
        <v>253</v>
      </c>
      <c r="B61" t="s">
        <v>52</v>
      </c>
      <c r="C61" s="44">
        <f t="shared" si="1"/>
        <v>86453</v>
      </c>
      <c r="D61" s="44">
        <v>3675</v>
      </c>
      <c r="E61" s="44">
        <v>1934</v>
      </c>
      <c r="F61" s="44">
        <v>3609</v>
      </c>
      <c r="G61" s="9"/>
      <c r="H61" s="44">
        <v>95671</v>
      </c>
    </row>
    <row r="62" spans="1:8">
      <c r="A62" t="s">
        <v>315</v>
      </c>
      <c r="B62" t="s">
        <v>87</v>
      </c>
      <c r="C62" s="44">
        <f t="shared" si="1"/>
        <v>57980</v>
      </c>
      <c r="D62" s="44">
        <v>0</v>
      </c>
      <c r="E62" s="44">
        <v>6640</v>
      </c>
      <c r="F62" s="44">
        <v>1416</v>
      </c>
      <c r="G62" s="9"/>
      <c r="H62" s="44">
        <v>66036</v>
      </c>
    </row>
    <row r="63" spans="1:8">
      <c r="A63" t="s">
        <v>324</v>
      </c>
      <c r="B63" t="s">
        <v>92</v>
      </c>
      <c r="C63" s="44">
        <f t="shared" si="1"/>
        <v>62717</v>
      </c>
      <c r="D63" s="44">
        <v>0</v>
      </c>
      <c r="E63" s="44">
        <v>0</v>
      </c>
      <c r="F63" s="44">
        <v>0</v>
      </c>
      <c r="G63" s="9"/>
      <c r="H63" s="44">
        <v>62717</v>
      </c>
    </row>
    <row r="64" spans="1:8">
      <c r="A64" t="s">
        <v>287</v>
      </c>
      <c r="B64" t="s">
        <v>70</v>
      </c>
      <c r="C64" s="44">
        <f t="shared" si="1"/>
        <v>62514</v>
      </c>
      <c r="D64" s="44">
        <v>2132</v>
      </c>
      <c r="E64" s="44">
        <v>8229</v>
      </c>
      <c r="F64" s="44">
        <v>4778</v>
      </c>
      <c r="G64" s="9"/>
      <c r="H64" s="44">
        <v>77653</v>
      </c>
    </row>
    <row r="65" spans="1:8">
      <c r="A65" t="s">
        <v>274</v>
      </c>
      <c r="B65" t="s">
        <v>67</v>
      </c>
      <c r="C65" s="44">
        <f t="shared" si="1"/>
        <v>84117</v>
      </c>
      <c r="D65" s="44">
        <v>0</v>
      </c>
      <c r="E65" s="44">
        <v>0</v>
      </c>
      <c r="F65" s="44">
        <v>0</v>
      </c>
      <c r="G65" s="9"/>
      <c r="H65" s="44">
        <v>84117</v>
      </c>
    </row>
    <row r="66" spans="1:8">
      <c r="A66" t="s">
        <v>273</v>
      </c>
      <c r="B66" t="s">
        <v>67</v>
      </c>
      <c r="C66" s="44">
        <f t="shared" si="1"/>
        <v>84117</v>
      </c>
      <c r="D66" s="44">
        <v>0</v>
      </c>
      <c r="E66" s="44">
        <v>0</v>
      </c>
      <c r="F66" s="44">
        <v>0</v>
      </c>
      <c r="G66" s="10"/>
      <c r="H66" s="44">
        <v>84117</v>
      </c>
    </row>
    <row r="67" spans="1:8">
      <c r="A67" t="s">
        <v>276</v>
      </c>
      <c r="B67" t="s">
        <v>67</v>
      </c>
      <c r="C67" s="44">
        <f t="shared" si="1"/>
        <v>83473</v>
      </c>
      <c r="D67" s="44">
        <v>0</v>
      </c>
      <c r="E67" s="44">
        <v>0</v>
      </c>
      <c r="F67" s="44">
        <v>0</v>
      </c>
      <c r="G67" s="9"/>
      <c r="H67" s="44">
        <v>83473</v>
      </c>
    </row>
    <row r="68" spans="1:8">
      <c r="A68" t="s">
        <v>279</v>
      </c>
      <c r="B68" t="s">
        <v>67</v>
      </c>
      <c r="C68" s="44">
        <f t="shared" si="1"/>
        <v>81544</v>
      </c>
      <c r="D68" s="44">
        <v>0</v>
      </c>
      <c r="E68" s="44">
        <v>0</v>
      </c>
      <c r="F68" s="44">
        <v>0</v>
      </c>
      <c r="G68" s="9"/>
      <c r="H68" s="44">
        <v>81544</v>
      </c>
    </row>
    <row r="69" spans="1:8">
      <c r="A69" t="s">
        <v>233</v>
      </c>
      <c r="B69" t="s">
        <v>42</v>
      </c>
      <c r="C69" s="44">
        <f t="shared" si="1"/>
        <v>90637</v>
      </c>
      <c r="D69" s="44">
        <v>0</v>
      </c>
      <c r="E69" s="44">
        <v>14593</v>
      </c>
      <c r="F69" s="44">
        <v>5300</v>
      </c>
      <c r="G69" s="9"/>
      <c r="H69" s="44">
        <v>110530</v>
      </c>
    </row>
    <row r="70" spans="1:8">
      <c r="A70" t="s">
        <v>272</v>
      </c>
      <c r="B70" t="s">
        <v>66</v>
      </c>
      <c r="C70" s="44">
        <f t="shared" si="1"/>
        <v>74039</v>
      </c>
      <c r="D70" s="44">
        <v>710</v>
      </c>
      <c r="E70" s="44">
        <v>9901</v>
      </c>
      <c r="F70" s="44">
        <v>0</v>
      </c>
      <c r="G70" s="9"/>
      <c r="H70" s="44">
        <v>84650</v>
      </c>
    </row>
    <row r="71" spans="1:8">
      <c r="A71" t="s">
        <v>300</v>
      </c>
      <c r="B71" t="s">
        <v>66</v>
      </c>
      <c r="C71" s="44">
        <f t="shared" si="1"/>
        <v>61442</v>
      </c>
      <c r="D71" s="44">
        <v>586</v>
      </c>
      <c r="E71" s="44">
        <v>9543</v>
      </c>
      <c r="F71" s="44">
        <v>0</v>
      </c>
      <c r="G71" s="9"/>
      <c r="H71" s="44">
        <v>71571</v>
      </c>
    </row>
    <row r="72" spans="1:8">
      <c r="A72" t="s">
        <v>118</v>
      </c>
      <c r="B72" t="s">
        <v>11</v>
      </c>
      <c r="C72" s="44">
        <f t="shared" si="1"/>
        <v>113314</v>
      </c>
      <c r="D72" s="44">
        <v>61228</v>
      </c>
      <c r="E72" s="44">
        <v>43094</v>
      </c>
      <c r="F72" s="44">
        <v>41232</v>
      </c>
      <c r="G72" s="9"/>
      <c r="H72" s="44">
        <v>258868</v>
      </c>
    </row>
    <row r="73" spans="1:8">
      <c r="A73" t="s">
        <v>119</v>
      </c>
      <c r="B73" t="s">
        <v>11</v>
      </c>
      <c r="C73" s="44">
        <f t="shared" si="1"/>
        <v>104383</v>
      </c>
      <c r="D73" s="44">
        <v>71717</v>
      </c>
      <c r="E73" s="44">
        <v>34114</v>
      </c>
      <c r="F73" s="44">
        <v>48495</v>
      </c>
      <c r="G73" s="9"/>
      <c r="H73" s="44">
        <v>258709</v>
      </c>
    </row>
    <row r="74" spans="1:8">
      <c r="A74" t="s">
        <v>125</v>
      </c>
      <c r="B74" t="s">
        <v>11</v>
      </c>
      <c r="C74" s="44">
        <f t="shared" si="1"/>
        <v>103552</v>
      </c>
      <c r="D74" s="44">
        <v>52899</v>
      </c>
      <c r="E74" s="44">
        <v>42952</v>
      </c>
      <c r="F74" s="44">
        <v>28860</v>
      </c>
      <c r="G74" s="9"/>
      <c r="H74" s="44">
        <v>228263</v>
      </c>
    </row>
    <row r="75" spans="1:8">
      <c r="A75" t="s">
        <v>129</v>
      </c>
      <c r="B75" t="s">
        <v>11</v>
      </c>
      <c r="C75" s="44">
        <f t="shared" si="1"/>
        <v>104517</v>
      </c>
      <c r="D75" s="44">
        <v>52899</v>
      </c>
      <c r="E75" s="44">
        <v>42157</v>
      </c>
      <c r="F75" s="44">
        <v>20572</v>
      </c>
      <c r="G75" s="9"/>
      <c r="H75" s="44">
        <v>220145</v>
      </c>
    </row>
    <row r="76" spans="1:8">
      <c r="A76" t="s">
        <v>132</v>
      </c>
      <c r="B76" t="s">
        <v>11</v>
      </c>
      <c r="C76" s="44">
        <f t="shared" si="1"/>
        <v>102942</v>
      </c>
      <c r="D76" s="44">
        <v>47752</v>
      </c>
      <c r="E76" s="44">
        <v>40657</v>
      </c>
      <c r="F76" s="44">
        <v>14906</v>
      </c>
      <c r="G76" s="9"/>
      <c r="H76" s="44">
        <v>206257</v>
      </c>
    </row>
    <row r="77" spans="1:8">
      <c r="A77" t="s">
        <v>134</v>
      </c>
      <c r="B77" t="s">
        <v>11</v>
      </c>
      <c r="C77" s="44">
        <f t="shared" si="1"/>
        <v>106133</v>
      </c>
      <c r="D77" s="44">
        <v>54704</v>
      </c>
      <c r="E77" s="44">
        <v>36510</v>
      </c>
      <c r="F77" s="44">
        <v>8397</v>
      </c>
      <c r="G77" s="9"/>
      <c r="H77" s="44">
        <v>205744</v>
      </c>
    </row>
    <row r="78" spans="1:8">
      <c r="A78" t="s">
        <v>136</v>
      </c>
      <c r="B78" t="s">
        <v>11</v>
      </c>
      <c r="C78" s="44">
        <f t="shared" si="1"/>
        <v>104947</v>
      </c>
      <c r="D78" s="44">
        <v>38725</v>
      </c>
      <c r="E78" s="44">
        <v>31964</v>
      </c>
      <c r="F78" s="44">
        <v>26739</v>
      </c>
      <c r="G78" s="9"/>
      <c r="H78" s="44">
        <v>202375</v>
      </c>
    </row>
    <row r="79" spans="1:8" ht="13.5" thickBot="1">
      <c r="A79" s="65" t="s">
        <v>1571</v>
      </c>
      <c r="B79" s="65"/>
      <c r="C79" s="65"/>
      <c r="D79" s="65"/>
      <c r="E79" s="65"/>
      <c r="F79" s="65"/>
      <c r="G79" s="65"/>
      <c r="H79" s="65"/>
    </row>
    <row r="80" spans="1:8">
      <c r="A80" s="2"/>
      <c r="B80" s="3"/>
      <c r="C80" s="4" t="s">
        <v>0</v>
      </c>
      <c r="D80" s="4" t="s">
        <v>1</v>
      </c>
      <c r="E80" s="4"/>
      <c r="F80" s="4" t="s">
        <v>1585</v>
      </c>
      <c r="G80" s="4"/>
      <c r="H80" s="5" t="s">
        <v>404</v>
      </c>
    </row>
    <row r="81" spans="1:8" ht="13.5" thickBot="1">
      <c r="A81" s="6" t="s">
        <v>2</v>
      </c>
      <c r="B81" s="7" t="s">
        <v>3</v>
      </c>
      <c r="C81" s="7" t="s">
        <v>4</v>
      </c>
      <c r="D81" s="7" t="s">
        <v>5</v>
      </c>
      <c r="E81" s="7" t="s">
        <v>6</v>
      </c>
      <c r="F81" s="7" t="s">
        <v>7</v>
      </c>
      <c r="G81" s="7"/>
      <c r="H81" s="8" t="s">
        <v>4</v>
      </c>
    </row>
    <row r="82" spans="1:8">
      <c r="C82" s="9"/>
      <c r="D82" s="9"/>
      <c r="E82" s="9"/>
      <c r="F82" s="9"/>
      <c r="G82" s="9"/>
      <c r="H82" s="9"/>
    </row>
    <row r="83" spans="1:8">
      <c r="A83" t="s">
        <v>142</v>
      </c>
      <c r="B83" t="s">
        <v>11</v>
      </c>
      <c r="C83" s="44">
        <f t="shared" ref="C83:C117" si="2">H83-F83-D83-E83</f>
        <v>104693</v>
      </c>
      <c r="D83" s="44">
        <v>49233</v>
      </c>
      <c r="E83" s="44">
        <v>23888</v>
      </c>
      <c r="F83" s="44">
        <v>7622</v>
      </c>
      <c r="G83" s="9"/>
      <c r="H83" s="44">
        <v>185436</v>
      </c>
    </row>
    <row r="84" spans="1:8">
      <c r="A84" t="s">
        <v>148</v>
      </c>
      <c r="B84" t="s">
        <v>11</v>
      </c>
      <c r="C84" s="44">
        <f t="shared" si="2"/>
        <v>108719</v>
      </c>
      <c r="D84" s="44">
        <v>42681</v>
      </c>
      <c r="E84" s="44">
        <v>15929</v>
      </c>
      <c r="F84" s="44">
        <v>7332</v>
      </c>
      <c r="G84" s="9"/>
      <c r="H84" s="44">
        <v>174661</v>
      </c>
    </row>
    <row r="85" spans="1:8">
      <c r="A85" t="s">
        <v>161</v>
      </c>
      <c r="B85" t="s">
        <v>11</v>
      </c>
      <c r="C85" s="44">
        <f t="shared" si="2"/>
        <v>94879</v>
      </c>
      <c r="D85" s="44">
        <v>30643</v>
      </c>
      <c r="E85" s="44">
        <v>27551</v>
      </c>
      <c r="F85" s="44">
        <v>6228</v>
      </c>
      <c r="G85" s="9"/>
      <c r="H85" s="44">
        <v>159301</v>
      </c>
    </row>
    <row r="86" spans="1:8">
      <c r="A86" t="s">
        <v>165</v>
      </c>
      <c r="B86" t="s">
        <v>11</v>
      </c>
      <c r="C86" s="44">
        <f t="shared" si="2"/>
        <v>91003</v>
      </c>
      <c r="D86" s="44">
        <v>34416</v>
      </c>
      <c r="E86" s="44">
        <v>22467</v>
      </c>
      <c r="F86" s="44">
        <v>9796</v>
      </c>
      <c r="G86" s="9"/>
      <c r="H86" s="44">
        <v>157682</v>
      </c>
    </row>
    <row r="87" spans="1:8">
      <c r="A87" t="s">
        <v>172</v>
      </c>
      <c r="B87" t="s">
        <v>11</v>
      </c>
      <c r="C87" s="44">
        <f t="shared" si="2"/>
        <v>103293</v>
      </c>
      <c r="D87" s="44">
        <v>9005</v>
      </c>
      <c r="E87" s="44">
        <v>33033</v>
      </c>
      <c r="F87" s="44">
        <v>5777</v>
      </c>
      <c r="G87" s="9"/>
      <c r="H87" s="44">
        <v>151108</v>
      </c>
    </row>
    <row r="88" spans="1:8">
      <c r="A88" t="s">
        <v>191</v>
      </c>
      <c r="B88" t="s">
        <v>11</v>
      </c>
      <c r="C88" s="44">
        <f t="shared" si="2"/>
        <v>95066</v>
      </c>
      <c r="D88" s="44">
        <v>27163</v>
      </c>
      <c r="E88" s="44">
        <v>11193</v>
      </c>
      <c r="F88" s="44">
        <v>6060</v>
      </c>
      <c r="G88" s="9"/>
      <c r="H88" s="44">
        <v>139482</v>
      </c>
    </row>
    <row r="89" spans="1:8">
      <c r="A89" t="s">
        <v>117</v>
      </c>
      <c r="B89" t="s">
        <v>10</v>
      </c>
      <c r="C89" s="44">
        <f t="shared" si="2"/>
        <v>225794</v>
      </c>
      <c r="D89" s="44">
        <v>297</v>
      </c>
      <c r="E89" s="44">
        <v>0</v>
      </c>
      <c r="F89" s="44">
        <v>43961</v>
      </c>
      <c r="G89" s="9"/>
      <c r="H89" s="44">
        <v>270052</v>
      </c>
    </row>
    <row r="90" spans="1:8">
      <c r="A90" t="s">
        <v>144</v>
      </c>
      <c r="B90" t="s">
        <v>20</v>
      </c>
      <c r="C90" s="44">
        <f t="shared" si="2"/>
        <v>84414</v>
      </c>
      <c r="D90" s="44">
        <v>55242</v>
      </c>
      <c r="E90" s="44">
        <v>27331</v>
      </c>
      <c r="F90" s="44">
        <v>13753</v>
      </c>
      <c r="G90" s="9"/>
      <c r="H90" s="44">
        <v>180740</v>
      </c>
    </row>
    <row r="91" spans="1:8">
      <c r="A91" t="s">
        <v>146</v>
      </c>
      <c r="B91" t="s">
        <v>20</v>
      </c>
      <c r="C91" s="44">
        <f t="shared" si="2"/>
        <v>90702</v>
      </c>
      <c r="D91" s="44">
        <v>37798</v>
      </c>
      <c r="E91" s="44">
        <v>34267</v>
      </c>
      <c r="F91" s="44">
        <v>13834</v>
      </c>
      <c r="G91" s="9"/>
      <c r="H91" s="44">
        <v>176601</v>
      </c>
    </row>
    <row r="92" spans="1:8">
      <c r="A92" t="s">
        <v>160</v>
      </c>
      <c r="B92" t="s">
        <v>20</v>
      </c>
      <c r="C92" s="44">
        <f t="shared" si="2"/>
        <v>90627</v>
      </c>
      <c r="D92" s="44">
        <v>34416</v>
      </c>
      <c r="E92" s="44">
        <v>27661</v>
      </c>
      <c r="F92" s="44">
        <v>7296</v>
      </c>
      <c r="G92" s="9"/>
      <c r="H92" s="44">
        <v>160000</v>
      </c>
    </row>
    <row r="93" spans="1:8">
      <c r="A93" t="s">
        <v>168</v>
      </c>
      <c r="B93" t="s">
        <v>20</v>
      </c>
      <c r="C93" s="44">
        <f t="shared" si="2"/>
        <v>88050</v>
      </c>
      <c r="D93" s="44">
        <v>28959</v>
      </c>
      <c r="E93" s="44">
        <v>31329</v>
      </c>
      <c r="F93" s="44">
        <v>7772</v>
      </c>
      <c r="G93" s="9"/>
      <c r="H93" s="44">
        <v>156110</v>
      </c>
    </row>
    <row r="94" spans="1:8">
      <c r="A94" t="s">
        <v>182</v>
      </c>
      <c r="B94" t="s">
        <v>20</v>
      </c>
      <c r="C94" s="44">
        <f t="shared" si="2"/>
        <v>94457</v>
      </c>
      <c r="D94" s="44">
        <v>25961</v>
      </c>
      <c r="E94" s="44">
        <v>20341</v>
      </c>
      <c r="F94" s="44">
        <v>5768</v>
      </c>
      <c r="G94" s="9"/>
      <c r="H94" s="44">
        <v>146527</v>
      </c>
    </row>
    <row r="95" spans="1:8">
      <c r="A95" t="s">
        <v>192</v>
      </c>
      <c r="B95" t="s">
        <v>20</v>
      </c>
      <c r="C95" s="44">
        <f t="shared" si="2"/>
        <v>99290</v>
      </c>
      <c r="D95" s="44">
        <v>20888</v>
      </c>
      <c r="E95" s="44">
        <v>13706</v>
      </c>
      <c r="F95" s="44">
        <v>5518</v>
      </c>
      <c r="G95" s="9"/>
      <c r="H95" s="44">
        <v>139402</v>
      </c>
    </row>
    <row r="96" spans="1:8">
      <c r="A96" t="s">
        <v>196</v>
      </c>
      <c r="B96" t="s">
        <v>20</v>
      </c>
      <c r="C96" s="44">
        <f t="shared" si="2"/>
        <v>83864</v>
      </c>
      <c r="D96" s="44">
        <v>12840</v>
      </c>
      <c r="E96" s="44">
        <v>28269</v>
      </c>
      <c r="F96" s="44">
        <v>9534</v>
      </c>
      <c r="G96" s="9"/>
      <c r="H96" s="44">
        <v>134507</v>
      </c>
    </row>
    <row r="97" spans="1:8">
      <c r="A97" t="s">
        <v>199</v>
      </c>
      <c r="B97" t="s">
        <v>20</v>
      </c>
      <c r="C97" s="44">
        <f t="shared" si="2"/>
        <v>87612</v>
      </c>
      <c r="D97" s="44">
        <v>11983</v>
      </c>
      <c r="E97" s="44">
        <v>26656</v>
      </c>
      <c r="F97" s="44">
        <v>6799</v>
      </c>
      <c r="G97" s="9"/>
      <c r="H97" s="44">
        <v>133050</v>
      </c>
    </row>
    <row r="98" spans="1:8">
      <c r="A98" t="s">
        <v>206</v>
      </c>
      <c r="B98" t="s">
        <v>20</v>
      </c>
      <c r="C98" s="44">
        <f t="shared" si="2"/>
        <v>90613</v>
      </c>
      <c r="D98" s="44">
        <v>17263</v>
      </c>
      <c r="E98" s="44">
        <v>13246</v>
      </c>
      <c r="F98" s="44">
        <v>5351</v>
      </c>
      <c r="G98" s="9"/>
      <c r="H98" s="44">
        <v>126473</v>
      </c>
    </row>
    <row r="99" spans="1:8">
      <c r="A99" t="s">
        <v>228</v>
      </c>
      <c r="B99" t="s">
        <v>20</v>
      </c>
      <c r="C99" s="44">
        <f t="shared" si="2"/>
        <v>82399</v>
      </c>
      <c r="D99" s="44">
        <v>13193</v>
      </c>
      <c r="E99" s="44">
        <v>12129</v>
      </c>
      <c r="F99" s="44">
        <v>5682</v>
      </c>
      <c r="G99" s="9"/>
      <c r="H99" s="44">
        <v>113403</v>
      </c>
    </row>
    <row r="100" spans="1:8">
      <c r="A100" t="s">
        <v>246</v>
      </c>
      <c r="B100" t="s">
        <v>20</v>
      </c>
      <c r="C100" s="44">
        <f t="shared" si="2"/>
        <v>76270</v>
      </c>
      <c r="D100" s="44">
        <v>5724</v>
      </c>
      <c r="E100" s="44">
        <v>13776</v>
      </c>
      <c r="F100" s="44">
        <v>4024</v>
      </c>
      <c r="G100" s="9"/>
      <c r="H100" s="44">
        <v>99794</v>
      </c>
    </row>
    <row r="101" spans="1:8">
      <c r="A101" t="s">
        <v>164</v>
      </c>
      <c r="B101" t="s">
        <v>26</v>
      </c>
      <c r="C101" s="44">
        <f t="shared" si="2"/>
        <v>111056</v>
      </c>
      <c r="D101" s="44">
        <v>300</v>
      </c>
      <c r="E101" s="44">
        <v>42933</v>
      </c>
      <c r="F101" s="44">
        <v>4224</v>
      </c>
      <c r="G101" s="9"/>
      <c r="H101" s="44">
        <v>158513</v>
      </c>
    </row>
    <row r="102" spans="1:8">
      <c r="A102" t="s">
        <v>127</v>
      </c>
      <c r="B102" t="s">
        <v>15</v>
      </c>
      <c r="C102" s="44">
        <f t="shared" si="2"/>
        <v>82040</v>
      </c>
      <c r="D102" s="44">
        <v>49558</v>
      </c>
      <c r="E102" s="44">
        <v>59302</v>
      </c>
      <c r="F102" s="44">
        <v>32716</v>
      </c>
      <c r="G102" s="9"/>
      <c r="H102" s="44">
        <v>223616</v>
      </c>
    </row>
    <row r="103" spans="1:8">
      <c r="A103" t="s">
        <v>137</v>
      </c>
      <c r="B103" t="s">
        <v>15</v>
      </c>
      <c r="C103" s="44">
        <f t="shared" si="2"/>
        <v>81493</v>
      </c>
      <c r="D103" s="44">
        <v>44813</v>
      </c>
      <c r="E103" s="44">
        <v>61578</v>
      </c>
      <c r="F103" s="44">
        <v>8147</v>
      </c>
      <c r="G103" s="9"/>
      <c r="H103" s="44">
        <v>196031</v>
      </c>
    </row>
    <row r="104" spans="1:8">
      <c r="A104" t="s">
        <v>139</v>
      </c>
      <c r="B104" t="s">
        <v>15</v>
      </c>
      <c r="C104" s="44">
        <f t="shared" si="2"/>
        <v>87477</v>
      </c>
      <c r="D104" s="44">
        <v>39430</v>
      </c>
      <c r="E104" s="44">
        <v>60364</v>
      </c>
      <c r="F104" s="44">
        <v>6110</v>
      </c>
      <c r="G104" s="9"/>
      <c r="H104" s="44">
        <v>193381</v>
      </c>
    </row>
    <row r="105" spans="1:8">
      <c r="A105" t="s">
        <v>145</v>
      </c>
      <c r="B105" t="s">
        <v>15</v>
      </c>
      <c r="C105" s="44">
        <f t="shared" si="2"/>
        <v>78817</v>
      </c>
      <c r="D105" s="44">
        <v>40423</v>
      </c>
      <c r="E105" s="44">
        <v>54626</v>
      </c>
      <c r="F105" s="44">
        <v>5893</v>
      </c>
      <c r="G105" s="9"/>
      <c r="H105" s="44">
        <v>179759</v>
      </c>
    </row>
    <row r="106" spans="1:8">
      <c r="A106" t="s">
        <v>152</v>
      </c>
      <c r="B106" t="s">
        <v>15</v>
      </c>
      <c r="C106" s="44">
        <f t="shared" si="2"/>
        <v>86495</v>
      </c>
      <c r="D106" s="44">
        <v>30182</v>
      </c>
      <c r="E106" s="44">
        <v>45380</v>
      </c>
      <c r="F106" s="44">
        <v>6284</v>
      </c>
      <c r="G106" s="9"/>
      <c r="H106" s="44">
        <v>168341</v>
      </c>
    </row>
    <row r="107" spans="1:8">
      <c r="A107" t="s">
        <v>154</v>
      </c>
      <c r="B107" t="s">
        <v>15</v>
      </c>
      <c r="C107" s="44">
        <f t="shared" si="2"/>
        <v>81884</v>
      </c>
      <c r="D107" s="44">
        <v>30313</v>
      </c>
      <c r="E107" s="44">
        <v>42238</v>
      </c>
      <c r="F107" s="44">
        <v>9024</v>
      </c>
      <c r="G107" s="9"/>
      <c r="H107" s="44">
        <v>163459</v>
      </c>
    </row>
    <row r="108" spans="1:8">
      <c r="A108" t="s">
        <v>163</v>
      </c>
      <c r="B108" t="s">
        <v>15</v>
      </c>
      <c r="C108" s="44">
        <f t="shared" si="2"/>
        <v>78717</v>
      </c>
      <c r="D108" s="44">
        <v>30182</v>
      </c>
      <c r="E108" s="44">
        <v>44930</v>
      </c>
      <c r="F108" s="44">
        <v>4896</v>
      </c>
      <c r="G108" s="9"/>
      <c r="H108" s="44">
        <v>158725</v>
      </c>
    </row>
    <row r="109" spans="1:8">
      <c r="A109" t="s">
        <v>169</v>
      </c>
      <c r="B109" t="s">
        <v>15</v>
      </c>
      <c r="C109" s="44">
        <f t="shared" si="2"/>
        <v>81707</v>
      </c>
      <c r="D109" s="44">
        <v>22894</v>
      </c>
      <c r="E109" s="44">
        <v>45571</v>
      </c>
      <c r="F109" s="44">
        <v>5386</v>
      </c>
      <c r="G109" s="9"/>
      <c r="H109" s="44">
        <v>155558</v>
      </c>
    </row>
    <row r="110" spans="1:8">
      <c r="A110" t="s">
        <v>175</v>
      </c>
      <c r="B110" t="s">
        <v>15</v>
      </c>
      <c r="C110" s="44">
        <f t="shared" si="2"/>
        <v>79065</v>
      </c>
      <c r="D110" s="44">
        <v>30182</v>
      </c>
      <c r="E110" s="44">
        <v>33574</v>
      </c>
      <c r="F110" s="44">
        <v>5386</v>
      </c>
      <c r="G110" s="9"/>
      <c r="H110" s="44">
        <v>148207</v>
      </c>
    </row>
    <row r="111" spans="1:8">
      <c r="A111" t="s">
        <v>176</v>
      </c>
      <c r="B111" t="s">
        <v>15</v>
      </c>
      <c r="C111" s="44">
        <f t="shared" si="2"/>
        <v>79811</v>
      </c>
      <c r="D111" s="44">
        <v>30182</v>
      </c>
      <c r="E111" s="44">
        <v>32763</v>
      </c>
      <c r="F111" s="44">
        <v>5386</v>
      </c>
      <c r="G111" s="9"/>
      <c r="H111" s="44">
        <v>148142</v>
      </c>
    </row>
    <row r="112" spans="1:8">
      <c r="A112" t="s">
        <v>178</v>
      </c>
      <c r="B112" t="s">
        <v>15</v>
      </c>
      <c r="C112" s="44">
        <f t="shared" si="2"/>
        <v>80953</v>
      </c>
      <c r="D112" s="44">
        <v>33459</v>
      </c>
      <c r="E112" s="44">
        <v>26662</v>
      </c>
      <c r="F112" s="44">
        <v>5892</v>
      </c>
      <c r="G112" s="9"/>
      <c r="H112" s="44">
        <v>146966</v>
      </c>
    </row>
    <row r="113" spans="1:8">
      <c r="A113" t="s">
        <v>181</v>
      </c>
      <c r="B113" t="s">
        <v>15</v>
      </c>
      <c r="C113" s="44">
        <f t="shared" si="2"/>
        <v>79480</v>
      </c>
      <c r="D113" s="44">
        <v>24810</v>
      </c>
      <c r="E113" s="44">
        <v>37074</v>
      </c>
      <c r="F113" s="44">
        <v>5198</v>
      </c>
      <c r="G113" s="9"/>
      <c r="H113" s="44">
        <v>146562</v>
      </c>
    </row>
    <row r="114" spans="1:8">
      <c r="A114" t="s">
        <v>193</v>
      </c>
      <c r="B114" t="s">
        <v>15</v>
      </c>
      <c r="C114" s="44">
        <f t="shared" si="2"/>
        <v>78451</v>
      </c>
      <c r="D114" s="44">
        <v>25210</v>
      </c>
      <c r="E114" s="44">
        <v>27586</v>
      </c>
      <c r="F114" s="44">
        <v>7680</v>
      </c>
      <c r="G114" s="9"/>
      <c r="H114" s="44">
        <v>138927</v>
      </c>
    </row>
    <row r="115" spans="1:8">
      <c r="A115" t="s">
        <v>221</v>
      </c>
      <c r="B115" t="s">
        <v>15</v>
      </c>
      <c r="C115" s="44">
        <f t="shared" si="2"/>
        <v>78672</v>
      </c>
      <c r="D115" s="44">
        <v>15506</v>
      </c>
      <c r="E115" s="44">
        <v>18539</v>
      </c>
      <c r="F115" s="44">
        <v>3854</v>
      </c>
      <c r="G115" s="9"/>
      <c r="H115" s="44">
        <v>116571</v>
      </c>
    </row>
    <row r="116" spans="1:8">
      <c r="A116" t="s">
        <v>229</v>
      </c>
      <c r="B116" t="s">
        <v>15</v>
      </c>
      <c r="C116" s="44">
        <f t="shared" si="2"/>
        <v>59752</v>
      </c>
      <c r="D116" s="44">
        <v>18722</v>
      </c>
      <c r="E116" s="44">
        <v>30922</v>
      </c>
      <c r="F116" s="44">
        <v>3134</v>
      </c>
      <c r="G116" s="9"/>
      <c r="H116" s="44">
        <v>112530</v>
      </c>
    </row>
    <row r="117" spans="1:8">
      <c r="A117" t="s">
        <v>241</v>
      </c>
      <c r="B117" t="s">
        <v>43</v>
      </c>
      <c r="C117" s="44">
        <f t="shared" si="2"/>
        <v>74635</v>
      </c>
      <c r="D117" s="44">
        <v>6151</v>
      </c>
      <c r="E117" s="44">
        <v>10424</v>
      </c>
      <c r="F117" s="44">
        <v>14550</v>
      </c>
      <c r="G117" s="9"/>
      <c r="H117" s="44">
        <v>105760</v>
      </c>
    </row>
    <row r="118" spans="1:8" ht="13.5" thickBot="1">
      <c r="A118" s="65" t="s">
        <v>1571</v>
      </c>
      <c r="B118" s="65"/>
      <c r="C118" s="65"/>
      <c r="D118" s="65"/>
      <c r="E118" s="65"/>
      <c r="F118" s="65"/>
      <c r="G118" s="65"/>
      <c r="H118" s="65"/>
    </row>
    <row r="119" spans="1:8">
      <c r="A119" s="2"/>
      <c r="B119" s="3"/>
      <c r="C119" s="4" t="s">
        <v>0</v>
      </c>
      <c r="D119" s="4" t="s">
        <v>1</v>
      </c>
      <c r="E119" s="4"/>
      <c r="F119" s="4" t="s">
        <v>1585</v>
      </c>
      <c r="G119" s="4"/>
      <c r="H119" s="5" t="s">
        <v>404</v>
      </c>
    </row>
    <row r="120" spans="1:8" ht="13.5" thickBot="1">
      <c r="A120" s="6" t="s">
        <v>2</v>
      </c>
      <c r="B120" s="7" t="s">
        <v>3</v>
      </c>
      <c r="C120" s="7" t="s">
        <v>4</v>
      </c>
      <c r="D120" s="7" t="s">
        <v>5</v>
      </c>
      <c r="E120" s="7" t="s">
        <v>6</v>
      </c>
      <c r="F120" s="7" t="s">
        <v>7</v>
      </c>
      <c r="G120" s="7"/>
      <c r="H120" s="8" t="s">
        <v>4</v>
      </c>
    </row>
    <row r="121" spans="1:8">
      <c r="C121" s="9"/>
      <c r="D121" s="9"/>
      <c r="E121" s="9"/>
      <c r="F121" s="9"/>
      <c r="G121" s="9"/>
      <c r="H121" s="9"/>
    </row>
    <row r="122" spans="1:8">
      <c r="A122" t="s">
        <v>277</v>
      </c>
      <c r="B122" t="s">
        <v>43</v>
      </c>
      <c r="C122" s="44">
        <f t="shared" ref="C122:C156" si="3">H122-F122-D122-E122</f>
        <v>74635</v>
      </c>
      <c r="D122" s="44">
        <v>4658</v>
      </c>
      <c r="E122" s="44">
        <v>3326</v>
      </c>
      <c r="F122" s="44">
        <v>0</v>
      </c>
      <c r="G122" s="9"/>
      <c r="H122" s="44">
        <v>82619</v>
      </c>
    </row>
    <row r="123" spans="1:8">
      <c r="A123" t="s">
        <v>138</v>
      </c>
      <c r="B123" t="s">
        <v>17</v>
      </c>
      <c r="C123" s="44">
        <f t="shared" si="3"/>
        <v>78582</v>
      </c>
      <c r="D123" s="44">
        <v>32301</v>
      </c>
      <c r="E123" s="44">
        <v>78197</v>
      </c>
      <c r="F123" s="44">
        <v>5478</v>
      </c>
      <c r="G123" s="9"/>
      <c r="H123" s="44">
        <v>194558</v>
      </c>
    </row>
    <row r="124" spans="1:8">
      <c r="A124" t="s">
        <v>156</v>
      </c>
      <c r="B124" t="s">
        <v>17</v>
      </c>
      <c r="C124" s="44">
        <f t="shared" si="3"/>
        <v>78426</v>
      </c>
      <c r="D124" s="44">
        <v>46200</v>
      </c>
      <c r="E124" s="44">
        <v>20553</v>
      </c>
      <c r="F124" s="44">
        <v>15985</v>
      </c>
      <c r="G124" s="9"/>
      <c r="H124" s="44">
        <v>161164</v>
      </c>
    </row>
    <row r="125" spans="1:8">
      <c r="A125" t="s">
        <v>194</v>
      </c>
      <c r="B125" t="s">
        <v>17</v>
      </c>
      <c r="C125" s="44">
        <f t="shared" si="3"/>
        <v>72768</v>
      </c>
      <c r="D125" s="44">
        <v>4910</v>
      </c>
      <c r="E125" s="44">
        <v>54942</v>
      </c>
      <c r="F125" s="44">
        <v>3947</v>
      </c>
      <c r="G125" s="9"/>
      <c r="H125" s="44">
        <v>136567</v>
      </c>
    </row>
    <row r="126" spans="1:8">
      <c r="A126" t="s">
        <v>200</v>
      </c>
      <c r="B126" t="s">
        <v>17</v>
      </c>
      <c r="C126" s="44">
        <f t="shared" si="3"/>
        <v>72713</v>
      </c>
      <c r="D126" s="44">
        <v>4887</v>
      </c>
      <c r="E126" s="44">
        <v>48745</v>
      </c>
      <c r="F126" s="44">
        <v>3947</v>
      </c>
      <c r="G126" s="9"/>
      <c r="H126" s="44">
        <v>130292</v>
      </c>
    </row>
    <row r="127" spans="1:8">
      <c r="A127" t="s">
        <v>210</v>
      </c>
      <c r="B127" t="s">
        <v>17</v>
      </c>
      <c r="C127" s="44">
        <f t="shared" si="3"/>
        <v>68433</v>
      </c>
      <c r="D127" s="44">
        <v>2773</v>
      </c>
      <c r="E127" s="44">
        <v>46647</v>
      </c>
      <c r="F127" s="44">
        <v>3666</v>
      </c>
      <c r="G127" s="9"/>
      <c r="H127" s="44">
        <v>121519</v>
      </c>
    </row>
    <row r="128" spans="1:8">
      <c r="A128" t="s">
        <v>216</v>
      </c>
      <c r="B128" t="s">
        <v>17</v>
      </c>
      <c r="C128" s="44">
        <f t="shared" si="3"/>
        <v>66934</v>
      </c>
      <c r="D128" s="44">
        <v>3662</v>
      </c>
      <c r="E128" s="44">
        <v>44558</v>
      </c>
      <c r="F128" s="44">
        <v>3799</v>
      </c>
      <c r="G128" s="9"/>
      <c r="H128" s="44">
        <v>118953</v>
      </c>
    </row>
    <row r="129" spans="1:8">
      <c r="A129" t="s">
        <v>234</v>
      </c>
      <c r="B129" t="s">
        <v>17</v>
      </c>
      <c r="C129" s="44">
        <f t="shared" si="3"/>
        <v>68511</v>
      </c>
      <c r="D129" s="44">
        <v>2172</v>
      </c>
      <c r="E129" s="44">
        <v>34707</v>
      </c>
      <c r="F129" s="44">
        <v>3637</v>
      </c>
      <c r="G129" s="9"/>
      <c r="H129" s="44">
        <v>109027</v>
      </c>
    </row>
    <row r="130" spans="1:8">
      <c r="A130" t="s">
        <v>236</v>
      </c>
      <c r="B130" t="s">
        <v>17</v>
      </c>
      <c r="C130" s="44">
        <f t="shared" si="3"/>
        <v>64279</v>
      </c>
      <c r="D130" s="44">
        <v>1974</v>
      </c>
      <c r="E130" s="44">
        <v>39295</v>
      </c>
      <c r="F130" s="44">
        <v>3309</v>
      </c>
      <c r="G130" s="9"/>
      <c r="H130" s="44">
        <v>108857</v>
      </c>
    </row>
    <row r="131" spans="1:8">
      <c r="A131" t="s">
        <v>244</v>
      </c>
      <c r="B131" t="s">
        <v>17</v>
      </c>
      <c r="C131" s="44">
        <f t="shared" si="3"/>
        <v>68567</v>
      </c>
      <c r="D131" s="44">
        <v>2173</v>
      </c>
      <c r="E131" s="44">
        <v>27657</v>
      </c>
      <c r="F131" s="44">
        <v>3637</v>
      </c>
      <c r="G131" s="9"/>
      <c r="H131" s="44">
        <v>102034</v>
      </c>
    </row>
    <row r="132" spans="1:8">
      <c r="A132" t="s">
        <v>369</v>
      </c>
      <c r="B132" t="s">
        <v>17</v>
      </c>
      <c r="C132" s="44">
        <f t="shared" si="3"/>
        <v>33388</v>
      </c>
      <c r="D132" s="44">
        <v>102</v>
      </c>
      <c r="E132" s="44">
        <v>751</v>
      </c>
      <c r="F132" s="44">
        <v>1345</v>
      </c>
      <c r="G132" s="9"/>
      <c r="H132" s="44">
        <v>35586</v>
      </c>
    </row>
    <row r="133" spans="1:8">
      <c r="A133" t="s">
        <v>371</v>
      </c>
      <c r="B133" t="s">
        <v>17</v>
      </c>
      <c r="C133" s="44">
        <f t="shared" si="3"/>
        <v>33387</v>
      </c>
      <c r="D133" s="44">
        <v>102</v>
      </c>
      <c r="E133" s="44">
        <v>751</v>
      </c>
      <c r="F133" s="44">
        <v>1337</v>
      </c>
      <c r="H133" s="44">
        <v>35577</v>
      </c>
    </row>
    <row r="134" spans="1:8">
      <c r="A134" t="s">
        <v>370</v>
      </c>
      <c r="B134" t="s">
        <v>17</v>
      </c>
      <c r="C134" s="44">
        <f t="shared" si="3"/>
        <v>33387</v>
      </c>
      <c r="D134" s="44">
        <v>102</v>
      </c>
      <c r="E134" s="44">
        <v>751</v>
      </c>
      <c r="F134" s="44">
        <v>1320</v>
      </c>
      <c r="G134" s="11"/>
      <c r="H134" s="44">
        <v>35560</v>
      </c>
    </row>
    <row r="135" spans="1:8">
      <c r="A135" t="s">
        <v>205</v>
      </c>
      <c r="B135" t="s">
        <v>32</v>
      </c>
      <c r="C135" s="44">
        <f t="shared" si="3"/>
        <v>124651</v>
      </c>
      <c r="D135" s="44">
        <v>2963</v>
      </c>
      <c r="E135" s="44">
        <v>0</v>
      </c>
      <c r="F135" s="44">
        <v>0</v>
      </c>
      <c r="G135" s="9"/>
      <c r="H135" s="44">
        <v>127614</v>
      </c>
    </row>
    <row r="136" spans="1:8">
      <c r="A136" t="s">
        <v>224</v>
      </c>
      <c r="B136" t="s">
        <v>39</v>
      </c>
      <c r="C136" s="44">
        <f t="shared" si="3"/>
        <v>115212</v>
      </c>
      <c r="D136" s="44">
        <v>0</v>
      </c>
      <c r="E136" s="44">
        <v>0</v>
      </c>
      <c r="F136" s="44">
        <v>0</v>
      </c>
      <c r="G136" s="9"/>
      <c r="H136" s="44">
        <v>115212</v>
      </c>
    </row>
    <row r="137" spans="1:8">
      <c r="A137" t="s">
        <v>263</v>
      </c>
      <c r="B137" t="s">
        <v>60</v>
      </c>
      <c r="C137" s="44">
        <f t="shared" si="3"/>
        <v>87708</v>
      </c>
      <c r="D137" s="44">
        <v>0</v>
      </c>
      <c r="E137" s="44">
        <v>0</v>
      </c>
      <c r="F137" s="44">
        <v>0</v>
      </c>
      <c r="G137" s="9"/>
      <c r="H137" s="44">
        <v>87708</v>
      </c>
    </row>
    <row r="138" spans="1:8">
      <c r="A138" t="s">
        <v>361</v>
      </c>
      <c r="B138" t="s">
        <v>110</v>
      </c>
      <c r="C138" s="44">
        <f t="shared" si="3"/>
        <v>45427</v>
      </c>
      <c r="D138" s="44">
        <v>0</v>
      </c>
      <c r="E138" s="44">
        <v>0</v>
      </c>
      <c r="F138" s="44">
        <v>0</v>
      </c>
      <c r="G138" s="9"/>
      <c r="H138" s="44">
        <v>45427</v>
      </c>
    </row>
    <row r="139" spans="1:8">
      <c r="A139" t="s">
        <v>213</v>
      </c>
      <c r="B139" t="s">
        <v>34</v>
      </c>
      <c r="C139" s="44">
        <f t="shared" si="3"/>
        <v>120904</v>
      </c>
      <c r="D139" s="44">
        <v>0</v>
      </c>
      <c r="E139" s="44">
        <v>0</v>
      </c>
      <c r="F139" s="44">
        <v>0</v>
      </c>
      <c r="G139" s="9"/>
      <c r="H139" s="44">
        <v>120904</v>
      </c>
    </row>
    <row r="140" spans="1:8">
      <c r="A140" t="s">
        <v>195</v>
      </c>
      <c r="B140" t="s">
        <v>30</v>
      </c>
      <c r="C140" s="44">
        <f t="shared" si="3"/>
        <v>129534</v>
      </c>
      <c r="D140" s="44">
        <v>0</v>
      </c>
      <c r="E140" s="44">
        <v>0</v>
      </c>
      <c r="F140" s="44">
        <v>5366</v>
      </c>
      <c r="H140" s="44">
        <v>134900</v>
      </c>
    </row>
    <row r="141" spans="1:8">
      <c r="A141" t="s">
        <v>302</v>
      </c>
      <c r="B141" t="s">
        <v>82</v>
      </c>
      <c r="C141" s="44">
        <f t="shared" si="3"/>
        <v>71033</v>
      </c>
      <c r="D141" s="44">
        <v>0</v>
      </c>
      <c r="E141" s="44">
        <v>263</v>
      </c>
      <c r="F141" s="44">
        <v>0</v>
      </c>
      <c r="G141" s="9"/>
      <c r="H141" s="44">
        <v>71296</v>
      </c>
    </row>
    <row r="142" spans="1:8">
      <c r="A142" t="s">
        <v>255</v>
      </c>
      <c r="B142" t="s">
        <v>54</v>
      </c>
      <c r="C142" s="44">
        <f t="shared" si="3"/>
        <v>89620</v>
      </c>
      <c r="D142" s="44">
        <v>0</v>
      </c>
      <c r="E142" s="44">
        <v>0</v>
      </c>
      <c r="F142" s="44">
        <v>3730</v>
      </c>
      <c r="G142" s="9"/>
      <c r="H142" s="44">
        <v>93350</v>
      </c>
    </row>
    <row r="143" spans="1:8">
      <c r="A143" t="s">
        <v>339</v>
      </c>
      <c r="B143" t="s">
        <v>98</v>
      </c>
      <c r="C143" s="44">
        <f t="shared" si="3"/>
        <v>52821</v>
      </c>
      <c r="D143" s="44">
        <v>956</v>
      </c>
      <c r="E143" s="44">
        <v>0</v>
      </c>
      <c r="F143" s="44">
        <v>2696</v>
      </c>
      <c r="G143" s="9"/>
      <c r="H143" s="44">
        <v>56473</v>
      </c>
    </row>
    <row r="144" spans="1:8">
      <c r="A144" t="s">
        <v>345</v>
      </c>
      <c r="B144" t="s">
        <v>98</v>
      </c>
      <c r="C144" s="44">
        <f t="shared" si="3"/>
        <v>52821</v>
      </c>
      <c r="D144" s="44">
        <v>1056</v>
      </c>
      <c r="E144" s="44">
        <v>0</v>
      </c>
      <c r="F144" s="44">
        <v>1251</v>
      </c>
      <c r="G144" s="9"/>
      <c r="H144" s="44">
        <v>55128</v>
      </c>
    </row>
    <row r="145" spans="1:8">
      <c r="A145" t="s">
        <v>350</v>
      </c>
      <c r="B145" t="s">
        <v>98</v>
      </c>
      <c r="C145" s="44">
        <f t="shared" si="3"/>
        <v>52820</v>
      </c>
      <c r="D145" s="44">
        <v>365</v>
      </c>
      <c r="E145" s="44">
        <v>0</v>
      </c>
      <c r="F145" s="44">
        <v>0</v>
      </c>
      <c r="G145" s="9"/>
      <c r="H145" s="44">
        <v>53185</v>
      </c>
    </row>
    <row r="146" spans="1:8">
      <c r="A146" t="s">
        <v>340</v>
      </c>
      <c r="B146" t="s">
        <v>99</v>
      </c>
      <c r="C146" s="44">
        <f t="shared" si="3"/>
        <v>55495</v>
      </c>
      <c r="D146" s="44">
        <v>940</v>
      </c>
      <c r="E146" s="44">
        <v>0</v>
      </c>
      <c r="F146" s="44">
        <v>0</v>
      </c>
      <c r="G146" s="9"/>
      <c r="H146" s="44">
        <v>56435</v>
      </c>
    </row>
    <row r="147" spans="1:8">
      <c r="A147" t="s">
        <v>289</v>
      </c>
      <c r="B147" t="s">
        <v>72</v>
      </c>
      <c r="C147" s="44">
        <f t="shared" si="3"/>
        <v>65965</v>
      </c>
      <c r="D147" s="44">
        <v>1979</v>
      </c>
      <c r="E147" s="44">
        <v>4783</v>
      </c>
      <c r="F147" s="44">
        <v>4377</v>
      </c>
      <c r="G147" s="9"/>
      <c r="H147" s="44">
        <v>77104</v>
      </c>
    </row>
    <row r="148" spans="1:8">
      <c r="A148" t="s">
        <v>252</v>
      </c>
      <c r="B148" t="s">
        <v>51</v>
      </c>
      <c r="C148" s="44">
        <f t="shared" si="3"/>
        <v>85859</v>
      </c>
      <c r="D148" s="44">
        <v>7146</v>
      </c>
      <c r="E148" s="44">
        <v>0</v>
      </c>
      <c r="F148" s="44">
        <v>2860</v>
      </c>
      <c r="G148" s="9"/>
      <c r="H148" s="44">
        <v>95865</v>
      </c>
    </row>
    <row r="149" spans="1:8">
      <c r="A149" t="s">
        <v>304</v>
      </c>
      <c r="B149" t="s">
        <v>83</v>
      </c>
      <c r="C149" s="44">
        <f t="shared" si="3"/>
        <v>61256</v>
      </c>
      <c r="D149" s="44">
        <v>4901</v>
      </c>
      <c r="E149" s="44">
        <v>0</v>
      </c>
      <c r="F149" s="44">
        <v>3130</v>
      </c>
      <c r="G149" s="9"/>
      <c r="H149" s="44">
        <v>69287</v>
      </c>
    </row>
    <row r="150" spans="1:8">
      <c r="A150" t="s">
        <v>341</v>
      </c>
      <c r="B150" t="s">
        <v>100</v>
      </c>
      <c r="C150" s="44">
        <f t="shared" si="3"/>
        <v>55495</v>
      </c>
      <c r="D150" s="44">
        <v>555</v>
      </c>
      <c r="E150" s="44">
        <v>0</v>
      </c>
      <c r="F150" s="44">
        <v>0</v>
      </c>
      <c r="G150" s="9"/>
      <c r="H150" s="44">
        <v>56050</v>
      </c>
    </row>
    <row r="151" spans="1:8">
      <c r="A151" t="s">
        <v>347</v>
      </c>
      <c r="B151" t="s">
        <v>100</v>
      </c>
      <c r="C151" s="44">
        <f t="shared" si="3"/>
        <v>54269</v>
      </c>
      <c r="D151" s="44">
        <v>0</v>
      </c>
      <c r="E151" s="44">
        <v>139</v>
      </c>
      <c r="F151" s="44">
        <v>0</v>
      </c>
      <c r="G151" s="9"/>
      <c r="H151" s="44">
        <v>54408</v>
      </c>
    </row>
    <row r="152" spans="1:8">
      <c r="A152" t="s">
        <v>247</v>
      </c>
      <c r="B152" t="s">
        <v>47</v>
      </c>
      <c r="C152" s="44">
        <f t="shared" si="3"/>
        <v>97540</v>
      </c>
      <c r="D152" s="44">
        <v>0</v>
      </c>
      <c r="E152" s="44">
        <v>1500</v>
      </c>
      <c r="F152" s="44">
        <v>0</v>
      </c>
      <c r="G152" s="9"/>
      <c r="H152" s="44">
        <v>99040</v>
      </c>
    </row>
    <row r="153" spans="1:8">
      <c r="A153" t="s">
        <v>368</v>
      </c>
      <c r="B153" t="s">
        <v>112</v>
      </c>
      <c r="C153" s="44">
        <f t="shared" si="3"/>
        <v>36600</v>
      </c>
      <c r="D153" s="44">
        <v>298</v>
      </c>
      <c r="E153" s="44">
        <v>24</v>
      </c>
      <c r="F153" s="44">
        <v>0</v>
      </c>
      <c r="G153" s="9"/>
      <c r="H153" s="44">
        <v>36922</v>
      </c>
    </row>
    <row r="154" spans="1:8">
      <c r="A154" t="s">
        <v>375</v>
      </c>
      <c r="B154" t="s">
        <v>112</v>
      </c>
      <c r="C154" s="44">
        <f t="shared" si="3"/>
        <v>32255</v>
      </c>
      <c r="D154" s="44">
        <v>0</v>
      </c>
      <c r="E154" s="44">
        <v>65</v>
      </c>
      <c r="F154" s="44">
        <v>454</v>
      </c>
      <c r="G154" s="9"/>
      <c r="H154" s="44">
        <v>32774</v>
      </c>
    </row>
    <row r="155" spans="1:8">
      <c r="A155" t="s">
        <v>355</v>
      </c>
      <c r="B155" t="s">
        <v>107</v>
      </c>
      <c r="C155" s="44">
        <f t="shared" si="3"/>
        <v>46876</v>
      </c>
      <c r="D155" s="44">
        <v>0</v>
      </c>
      <c r="E155" s="44">
        <v>0</v>
      </c>
      <c r="F155" s="44">
        <v>0</v>
      </c>
      <c r="G155" s="9"/>
      <c r="H155" s="44">
        <v>46876</v>
      </c>
    </row>
    <row r="156" spans="1:8">
      <c r="A156" t="s">
        <v>356</v>
      </c>
      <c r="B156" t="s">
        <v>107</v>
      </c>
      <c r="C156" s="44">
        <f t="shared" si="3"/>
        <v>45146</v>
      </c>
      <c r="D156" s="44">
        <v>0</v>
      </c>
      <c r="E156" s="44">
        <v>1312</v>
      </c>
      <c r="F156" s="44">
        <v>0</v>
      </c>
      <c r="G156" s="9"/>
      <c r="H156" s="44">
        <v>46458</v>
      </c>
    </row>
    <row r="157" spans="1:8" ht="13.5" thickBot="1">
      <c r="A157" s="65" t="s">
        <v>1571</v>
      </c>
      <c r="B157" s="65"/>
      <c r="C157" s="65"/>
      <c r="D157" s="65"/>
      <c r="E157" s="65"/>
      <c r="F157" s="65"/>
      <c r="G157" s="65"/>
      <c r="H157" s="65"/>
    </row>
    <row r="158" spans="1:8">
      <c r="A158" s="2"/>
      <c r="B158" s="3"/>
      <c r="C158" s="4" t="s">
        <v>0</v>
      </c>
      <c r="D158" s="4" t="s">
        <v>1</v>
      </c>
      <c r="E158" s="4"/>
      <c r="F158" s="4" t="s">
        <v>1585</v>
      </c>
      <c r="G158" s="4"/>
      <c r="H158" s="5" t="s">
        <v>404</v>
      </c>
    </row>
    <row r="159" spans="1:8" ht="13.5" thickBot="1">
      <c r="A159" s="6" t="s">
        <v>2</v>
      </c>
      <c r="B159" s="7" t="s">
        <v>3</v>
      </c>
      <c r="C159" s="7" t="s">
        <v>4</v>
      </c>
      <c r="D159" s="7" t="s">
        <v>5</v>
      </c>
      <c r="E159" s="7" t="s">
        <v>6</v>
      </c>
      <c r="F159" s="7" t="s">
        <v>7</v>
      </c>
      <c r="G159" s="7"/>
      <c r="H159" s="8" t="s">
        <v>4</v>
      </c>
    </row>
    <row r="160" spans="1:8">
      <c r="C160" s="9"/>
      <c r="D160" s="9"/>
      <c r="E160" s="9"/>
      <c r="F160" s="9"/>
      <c r="G160" s="9"/>
      <c r="H160" s="9"/>
    </row>
    <row r="161" spans="1:8">
      <c r="A161" t="s">
        <v>357</v>
      </c>
      <c r="B161" t="s">
        <v>107</v>
      </c>
      <c r="C161" s="44">
        <f t="shared" ref="C161:C195" si="4">H161-F161-D161-E161</f>
        <v>46203</v>
      </c>
      <c r="D161" s="44">
        <v>0</v>
      </c>
      <c r="E161" s="44">
        <v>0</v>
      </c>
      <c r="F161" s="44">
        <v>0</v>
      </c>
      <c r="G161" s="9"/>
      <c r="H161" s="44">
        <v>46203</v>
      </c>
    </row>
    <row r="162" spans="1:8">
      <c r="A162" t="s">
        <v>316</v>
      </c>
      <c r="B162" t="s">
        <v>88</v>
      </c>
      <c r="C162" s="44">
        <f t="shared" si="4"/>
        <v>63897</v>
      </c>
      <c r="D162" s="44">
        <v>685</v>
      </c>
      <c r="E162" s="44">
        <v>0</v>
      </c>
      <c r="F162" s="44">
        <v>0</v>
      </c>
      <c r="G162" s="9"/>
      <c r="H162" s="44">
        <v>64582</v>
      </c>
    </row>
    <row r="163" spans="1:8">
      <c r="A163" t="s">
        <v>331</v>
      </c>
      <c r="B163" t="s">
        <v>96</v>
      </c>
      <c r="C163" s="44">
        <f t="shared" si="4"/>
        <v>51534</v>
      </c>
      <c r="D163" s="44">
        <v>2146</v>
      </c>
      <c r="E163" s="44">
        <v>2600</v>
      </c>
      <c r="F163" s="44">
        <v>2056</v>
      </c>
      <c r="G163" s="9"/>
      <c r="H163" s="44">
        <v>58336</v>
      </c>
    </row>
    <row r="164" spans="1:8">
      <c r="A164" t="s">
        <v>343</v>
      </c>
      <c r="B164" t="s">
        <v>96</v>
      </c>
      <c r="C164" s="44">
        <f t="shared" si="4"/>
        <v>51532</v>
      </c>
      <c r="D164" s="44">
        <v>600</v>
      </c>
      <c r="E164" s="44">
        <v>3395</v>
      </c>
      <c r="F164" s="44">
        <v>0</v>
      </c>
      <c r="G164" s="9"/>
      <c r="H164" s="44">
        <v>55527</v>
      </c>
    </row>
    <row r="165" spans="1:8">
      <c r="A165" t="s">
        <v>351</v>
      </c>
      <c r="B165" t="s">
        <v>96</v>
      </c>
      <c r="C165" s="44">
        <f t="shared" si="4"/>
        <v>51533</v>
      </c>
      <c r="D165" s="44">
        <v>1546</v>
      </c>
      <c r="E165" s="44">
        <v>0</v>
      </c>
      <c r="F165" s="44">
        <v>0</v>
      </c>
      <c r="G165" s="9"/>
      <c r="H165" s="44">
        <v>53079</v>
      </c>
    </row>
    <row r="166" spans="1:8">
      <c r="A166" t="s">
        <v>360</v>
      </c>
      <c r="B166" t="s">
        <v>96</v>
      </c>
      <c r="C166" s="44">
        <f t="shared" si="4"/>
        <v>44834</v>
      </c>
      <c r="D166" s="44">
        <v>0</v>
      </c>
      <c r="E166" s="44">
        <v>614</v>
      </c>
      <c r="F166" s="44">
        <v>0</v>
      </c>
      <c r="G166" s="9"/>
      <c r="H166" s="44">
        <v>45448</v>
      </c>
    </row>
    <row r="167" spans="1:8">
      <c r="A167" t="s">
        <v>271</v>
      </c>
      <c r="B167" t="s">
        <v>65</v>
      </c>
      <c r="C167" s="44">
        <f t="shared" si="4"/>
        <v>80871</v>
      </c>
      <c r="D167" s="44">
        <v>0</v>
      </c>
      <c r="E167" s="44">
        <v>2652</v>
      </c>
      <c r="F167" s="44">
        <v>1717</v>
      </c>
      <c r="G167" s="9"/>
      <c r="H167" s="44">
        <v>85240</v>
      </c>
    </row>
    <row r="168" spans="1:8">
      <c r="A168" t="s">
        <v>318</v>
      </c>
      <c r="B168" t="s">
        <v>65</v>
      </c>
      <c r="C168" s="44">
        <f t="shared" si="4"/>
        <v>61760</v>
      </c>
      <c r="D168" s="44">
        <v>0</v>
      </c>
      <c r="E168" s="44">
        <v>2289</v>
      </c>
      <c r="F168" s="44">
        <v>0</v>
      </c>
      <c r="G168" s="9"/>
      <c r="H168" s="44">
        <v>64049</v>
      </c>
    </row>
    <row r="169" spans="1:8">
      <c r="A169" t="s">
        <v>281</v>
      </c>
      <c r="B169" t="s">
        <v>282</v>
      </c>
      <c r="C169" s="44">
        <f t="shared" si="4"/>
        <v>112908</v>
      </c>
      <c r="D169" s="44">
        <v>0</v>
      </c>
      <c r="E169" s="44">
        <v>0</v>
      </c>
      <c r="F169" s="44">
        <v>5786</v>
      </c>
      <c r="G169" s="9"/>
      <c r="H169" s="44">
        <v>118694</v>
      </c>
    </row>
    <row r="170" spans="1:8">
      <c r="A170" t="s">
        <v>386</v>
      </c>
      <c r="B170" t="s">
        <v>44</v>
      </c>
      <c r="C170" s="44">
        <f t="shared" si="4"/>
        <v>88052</v>
      </c>
      <c r="D170" s="44">
        <v>16001</v>
      </c>
      <c r="E170" s="44">
        <v>999</v>
      </c>
      <c r="F170" s="44">
        <v>0</v>
      </c>
      <c r="G170" s="9"/>
      <c r="H170" s="44">
        <v>105052</v>
      </c>
    </row>
    <row r="171" spans="1:8">
      <c r="A171" t="s">
        <v>183</v>
      </c>
      <c r="B171" t="s">
        <v>29</v>
      </c>
      <c r="C171" s="44">
        <f t="shared" si="4"/>
        <v>134422</v>
      </c>
      <c r="D171" s="44">
        <v>0</v>
      </c>
      <c r="E171" s="44">
        <v>0</v>
      </c>
      <c r="F171" s="44">
        <v>11216</v>
      </c>
      <c r="G171" s="9"/>
      <c r="H171" s="44">
        <v>145638</v>
      </c>
    </row>
    <row r="172" spans="1:8">
      <c r="A172" t="s">
        <v>353</v>
      </c>
      <c r="B172" t="s">
        <v>106</v>
      </c>
      <c r="C172" s="44">
        <f t="shared" si="4"/>
        <v>39020</v>
      </c>
      <c r="D172" s="44">
        <v>4002</v>
      </c>
      <c r="E172" s="44">
        <v>2641</v>
      </c>
      <c r="F172" s="44">
        <v>2144</v>
      </c>
      <c r="G172" s="9"/>
      <c r="H172" s="44">
        <v>47807</v>
      </c>
    </row>
    <row r="173" spans="1:8">
      <c r="A173" t="s">
        <v>307</v>
      </c>
      <c r="B173" t="s">
        <v>84</v>
      </c>
      <c r="C173" s="44">
        <f t="shared" si="4"/>
        <v>48137</v>
      </c>
      <c r="D173" s="44">
        <v>5149</v>
      </c>
      <c r="E173" s="44">
        <v>9372</v>
      </c>
      <c r="F173" s="44">
        <v>5095</v>
      </c>
      <c r="G173" s="9"/>
      <c r="H173" s="44">
        <v>67753</v>
      </c>
    </row>
    <row r="174" spans="1:8">
      <c r="A174" t="s">
        <v>336</v>
      </c>
      <c r="B174" t="s">
        <v>84</v>
      </c>
      <c r="C174" s="44">
        <f t="shared" si="4"/>
        <v>49192</v>
      </c>
      <c r="D174" s="44">
        <v>1015</v>
      </c>
      <c r="E174" s="44">
        <v>4788</v>
      </c>
      <c r="F174" s="44">
        <v>2523</v>
      </c>
      <c r="G174" s="9"/>
      <c r="H174" s="44">
        <v>57518</v>
      </c>
    </row>
    <row r="175" spans="1:8">
      <c r="A175" t="s">
        <v>337</v>
      </c>
      <c r="B175" t="s">
        <v>84</v>
      </c>
      <c r="C175" s="44">
        <f t="shared" si="4"/>
        <v>48601</v>
      </c>
      <c r="D175" s="44">
        <v>1753</v>
      </c>
      <c r="E175" s="44">
        <v>4506</v>
      </c>
      <c r="F175" s="44">
        <v>2560</v>
      </c>
      <c r="G175" s="9"/>
      <c r="H175" s="44">
        <v>57420</v>
      </c>
    </row>
    <row r="176" spans="1:8">
      <c r="A176" t="s">
        <v>338</v>
      </c>
      <c r="B176" t="s">
        <v>84</v>
      </c>
      <c r="C176" s="44">
        <f t="shared" si="4"/>
        <v>48600</v>
      </c>
      <c r="D176" s="44">
        <v>5845</v>
      </c>
      <c r="E176" s="44">
        <v>40</v>
      </c>
      <c r="F176" s="44">
        <v>2659</v>
      </c>
      <c r="G176" s="9"/>
      <c r="H176" s="44">
        <v>57144</v>
      </c>
    </row>
    <row r="177" spans="1:8">
      <c r="A177" t="s">
        <v>382</v>
      </c>
      <c r="B177" t="s">
        <v>113</v>
      </c>
      <c r="C177" s="44">
        <f t="shared" si="4"/>
        <v>23789</v>
      </c>
      <c r="D177" s="44">
        <v>164</v>
      </c>
      <c r="E177" s="44">
        <v>819</v>
      </c>
      <c r="F177" s="44">
        <v>0</v>
      </c>
      <c r="G177" s="9"/>
      <c r="H177" s="44">
        <v>24772</v>
      </c>
    </row>
    <row r="178" spans="1:8">
      <c r="A178" t="s">
        <v>384</v>
      </c>
      <c r="B178" t="s">
        <v>113</v>
      </c>
      <c r="C178" s="44">
        <f t="shared" si="4"/>
        <v>19523</v>
      </c>
      <c r="D178" s="44">
        <v>139</v>
      </c>
      <c r="E178" s="44">
        <v>1112</v>
      </c>
      <c r="F178" s="44">
        <v>0</v>
      </c>
      <c r="G178" s="9"/>
      <c r="H178" s="44">
        <v>20774</v>
      </c>
    </row>
    <row r="179" spans="1:8">
      <c r="A179" t="s">
        <v>116</v>
      </c>
      <c r="B179" t="s">
        <v>9</v>
      </c>
      <c r="C179" s="44">
        <f t="shared" si="4"/>
        <v>160909</v>
      </c>
      <c r="D179" s="44">
        <v>6444</v>
      </c>
      <c r="E179" s="44">
        <v>0</v>
      </c>
      <c r="F179" s="44">
        <v>159723</v>
      </c>
      <c r="G179" s="10"/>
      <c r="H179" s="44">
        <v>327076</v>
      </c>
    </row>
    <row r="180" spans="1:8">
      <c r="A180" t="s">
        <v>123</v>
      </c>
      <c r="B180" t="s">
        <v>9</v>
      </c>
      <c r="C180" s="44">
        <f t="shared" si="4"/>
        <v>203611</v>
      </c>
      <c r="D180" s="44">
        <v>22934</v>
      </c>
      <c r="E180" s="44">
        <v>0</v>
      </c>
      <c r="F180" s="44">
        <v>27570</v>
      </c>
      <c r="G180" s="9"/>
      <c r="H180" s="44">
        <v>254115</v>
      </c>
    </row>
    <row r="181" spans="1:8">
      <c r="A181" t="s">
        <v>126</v>
      </c>
      <c r="B181" t="s">
        <v>9</v>
      </c>
      <c r="C181" s="44">
        <f t="shared" si="4"/>
        <v>186148</v>
      </c>
      <c r="D181" s="44">
        <v>22771</v>
      </c>
      <c r="E181" s="44">
        <v>0</v>
      </c>
      <c r="F181" s="44">
        <v>16616</v>
      </c>
      <c r="G181" s="9"/>
      <c r="H181" s="44">
        <v>225535</v>
      </c>
    </row>
    <row r="182" spans="1:8">
      <c r="A182" t="s">
        <v>115</v>
      </c>
      <c r="B182" t="s">
        <v>8</v>
      </c>
      <c r="C182" s="44">
        <f t="shared" si="4"/>
        <v>225627</v>
      </c>
      <c r="D182" s="44">
        <v>480</v>
      </c>
      <c r="E182" s="44">
        <v>0</v>
      </c>
      <c r="F182" s="44">
        <v>199668</v>
      </c>
      <c r="G182" s="10"/>
      <c r="H182" s="44">
        <v>425775</v>
      </c>
    </row>
    <row r="183" spans="1:8">
      <c r="A183" t="s">
        <v>130</v>
      </c>
      <c r="B183" t="s">
        <v>16</v>
      </c>
      <c r="C183" s="44">
        <f t="shared" si="4"/>
        <v>165277</v>
      </c>
      <c r="D183" s="44">
        <v>19740</v>
      </c>
      <c r="E183" s="44">
        <v>3532</v>
      </c>
      <c r="F183" s="44">
        <v>22840</v>
      </c>
      <c r="G183" s="9"/>
      <c r="H183" s="44">
        <v>211389</v>
      </c>
    </row>
    <row r="184" spans="1:8">
      <c r="A184" t="s">
        <v>131</v>
      </c>
      <c r="B184" t="s">
        <v>16</v>
      </c>
      <c r="C184" s="44">
        <f t="shared" si="4"/>
        <v>164558</v>
      </c>
      <c r="D184" s="44">
        <v>18541</v>
      </c>
      <c r="E184" s="44">
        <v>9652</v>
      </c>
      <c r="F184" s="44">
        <v>17464</v>
      </c>
      <c r="G184" s="9"/>
      <c r="H184" s="44">
        <v>210215</v>
      </c>
    </row>
    <row r="185" spans="1:8">
      <c r="A185" t="s">
        <v>133</v>
      </c>
      <c r="B185" t="s">
        <v>16</v>
      </c>
      <c r="C185" s="44">
        <f t="shared" si="4"/>
        <v>162424</v>
      </c>
      <c r="D185" s="44">
        <v>19335</v>
      </c>
      <c r="E185" s="44">
        <v>2775</v>
      </c>
      <c r="F185" s="44">
        <f>12886+8602</f>
        <v>21488</v>
      </c>
      <c r="G185" s="9"/>
      <c r="H185" s="44">
        <v>206022</v>
      </c>
    </row>
    <row r="186" spans="1:8">
      <c r="A186" t="s">
        <v>135</v>
      </c>
      <c r="B186" t="s">
        <v>16</v>
      </c>
      <c r="C186" s="44">
        <f t="shared" si="4"/>
        <v>164653.14000000001</v>
      </c>
      <c r="D186" s="44">
        <v>20413</v>
      </c>
      <c r="E186" s="44">
        <v>4856</v>
      </c>
      <c r="F186" s="44">
        <v>14569</v>
      </c>
      <c r="G186" s="9"/>
      <c r="H186" s="44">
        <v>204491.14</v>
      </c>
    </row>
    <row r="187" spans="1:8">
      <c r="A187" t="s">
        <v>162</v>
      </c>
      <c r="B187" t="s">
        <v>16</v>
      </c>
      <c r="C187" s="44">
        <f t="shared" si="4"/>
        <v>112139</v>
      </c>
      <c r="D187" s="44">
        <v>30743</v>
      </c>
      <c r="E187" s="44">
        <v>2991</v>
      </c>
      <c r="F187" s="44">
        <v>13310</v>
      </c>
      <c r="G187" s="9"/>
      <c r="H187" s="44">
        <v>159183</v>
      </c>
    </row>
    <row r="188" spans="1:8">
      <c r="A188" t="s">
        <v>170</v>
      </c>
      <c r="B188" t="s">
        <v>16</v>
      </c>
      <c r="C188" s="44">
        <f t="shared" si="4"/>
        <v>101363</v>
      </c>
      <c r="D188" s="44">
        <v>33393</v>
      </c>
      <c r="E188" s="44">
        <v>6990</v>
      </c>
      <c r="F188" s="44">
        <v>11894</v>
      </c>
      <c r="G188" s="9"/>
      <c r="H188" s="44">
        <v>153640</v>
      </c>
    </row>
    <row r="189" spans="1:8">
      <c r="A189" t="s">
        <v>140</v>
      </c>
      <c r="B189" t="s">
        <v>18</v>
      </c>
      <c r="C189" s="44">
        <f t="shared" si="4"/>
        <v>81649</v>
      </c>
      <c r="D189" s="44">
        <v>39860</v>
      </c>
      <c r="E189" s="44">
        <v>50083</v>
      </c>
      <c r="F189" s="44">
        <v>17281</v>
      </c>
      <c r="G189" s="9"/>
      <c r="H189" s="44">
        <v>188873</v>
      </c>
    </row>
    <row r="190" spans="1:8">
      <c r="A190" t="s">
        <v>143</v>
      </c>
      <c r="B190" t="s">
        <v>18</v>
      </c>
      <c r="C190" s="44">
        <f t="shared" si="4"/>
        <v>99799</v>
      </c>
      <c r="D190" s="44">
        <v>41759</v>
      </c>
      <c r="E190" s="44">
        <v>22269</v>
      </c>
      <c r="F190" s="44">
        <v>18387</v>
      </c>
      <c r="G190" s="9"/>
      <c r="H190" s="44">
        <v>182214</v>
      </c>
    </row>
    <row r="191" spans="1:8">
      <c r="A191" t="s">
        <v>149</v>
      </c>
      <c r="B191" t="s">
        <v>18</v>
      </c>
      <c r="C191" s="44">
        <f t="shared" si="4"/>
        <v>75186</v>
      </c>
      <c r="D191" s="44">
        <v>34696</v>
      </c>
      <c r="E191" s="44">
        <v>45820</v>
      </c>
      <c r="F191" s="44">
        <v>15951</v>
      </c>
      <c r="G191" s="9"/>
      <c r="H191" s="44">
        <v>171653</v>
      </c>
    </row>
    <row r="192" spans="1:8">
      <c r="A192" t="s">
        <v>173</v>
      </c>
      <c r="B192" t="s">
        <v>18</v>
      </c>
      <c r="C192" s="44">
        <f t="shared" si="4"/>
        <v>74226</v>
      </c>
      <c r="D192" s="44">
        <v>32605</v>
      </c>
      <c r="E192" s="44">
        <v>38074</v>
      </c>
      <c r="F192" s="44">
        <v>6104</v>
      </c>
      <c r="G192" s="9"/>
      <c r="H192" s="44">
        <v>151009</v>
      </c>
    </row>
    <row r="193" spans="1:8">
      <c r="A193" t="s">
        <v>174</v>
      </c>
      <c r="B193" t="s">
        <v>18</v>
      </c>
      <c r="C193" s="44">
        <f t="shared" si="4"/>
        <v>76992</v>
      </c>
      <c r="D193" s="44">
        <v>35391</v>
      </c>
      <c r="E193" s="44">
        <v>28757</v>
      </c>
      <c r="F193" s="44">
        <v>8321</v>
      </c>
      <c r="G193" s="9"/>
      <c r="H193" s="44">
        <v>149461</v>
      </c>
    </row>
    <row r="194" spans="1:8">
      <c r="A194" t="s">
        <v>177</v>
      </c>
      <c r="B194" t="s">
        <v>18</v>
      </c>
      <c r="C194" s="44">
        <f t="shared" si="4"/>
        <v>80138</v>
      </c>
      <c r="D194" s="44">
        <v>25909</v>
      </c>
      <c r="E194" s="44">
        <v>32575</v>
      </c>
      <c r="F194" s="44">
        <v>8544</v>
      </c>
      <c r="G194" s="9"/>
      <c r="H194" s="44">
        <v>147166</v>
      </c>
    </row>
    <row r="195" spans="1:8">
      <c r="A195" t="s">
        <v>180</v>
      </c>
      <c r="B195" t="s">
        <v>18</v>
      </c>
      <c r="C195" s="44">
        <f t="shared" si="4"/>
        <v>74705</v>
      </c>
      <c r="D195" s="44">
        <v>28032</v>
      </c>
      <c r="E195" s="44">
        <v>38069</v>
      </c>
      <c r="F195" s="44">
        <v>5834</v>
      </c>
      <c r="G195" s="9"/>
      <c r="H195" s="44">
        <v>146640</v>
      </c>
    </row>
    <row r="196" spans="1:8" ht="13.5" thickBot="1">
      <c r="A196" s="65" t="s">
        <v>1571</v>
      </c>
      <c r="B196" s="65"/>
      <c r="C196" s="65"/>
      <c r="D196" s="65"/>
      <c r="E196" s="65"/>
      <c r="F196" s="65"/>
      <c r="G196" s="65"/>
      <c r="H196" s="65"/>
    </row>
    <row r="197" spans="1:8">
      <c r="A197" s="2"/>
      <c r="B197" s="3"/>
      <c r="C197" s="4" t="s">
        <v>0</v>
      </c>
      <c r="D197" s="4" t="s">
        <v>1</v>
      </c>
      <c r="E197" s="4"/>
      <c r="F197" s="4" t="s">
        <v>1585</v>
      </c>
      <c r="G197" s="4"/>
      <c r="H197" s="5" t="s">
        <v>404</v>
      </c>
    </row>
    <row r="198" spans="1:8" ht="13.5" thickBot="1">
      <c r="A198" s="6" t="s">
        <v>2</v>
      </c>
      <c r="B198" s="7" t="s">
        <v>3</v>
      </c>
      <c r="C198" s="7" t="s">
        <v>4</v>
      </c>
      <c r="D198" s="7" t="s">
        <v>5</v>
      </c>
      <c r="E198" s="7" t="s">
        <v>6</v>
      </c>
      <c r="F198" s="7" t="s">
        <v>7</v>
      </c>
      <c r="G198" s="7"/>
      <c r="H198" s="8" t="s">
        <v>4</v>
      </c>
    </row>
    <row r="199" spans="1:8">
      <c r="C199" s="9"/>
      <c r="D199" s="9"/>
      <c r="E199" s="9"/>
      <c r="F199" s="9"/>
      <c r="G199" s="9"/>
      <c r="H199" s="9"/>
    </row>
    <row r="200" spans="1:8">
      <c r="A200" t="s">
        <v>184</v>
      </c>
      <c r="B200" t="s">
        <v>18</v>
      </c>
      <c r="C200" s="44">
        <f t="shared" ref="C200:C234" si="5">H200-F200-D200-E200</f>
        <v>74512</v>
      </c>
      <c r="D200" s="44">
        <v>30539</v>
      </c>
      <c r="E200" s="44">
        <v>31106</v>
      </c>
      <c r="F200" s="44">
        <v>9453</v>
      </c>
      <c r="G200" s="9"/>
      <c r="H200" s="44">
        <v>145610</v>
      </c>
    </row>
    <row r="201" spans="1:8">
      <c r="A201" t="s">
        <v>186</v>
      </c>
      <c r="B201" t="s">
        <v>18</v>
      </c>
      <c r="C201" s="44">
        <f t="shared" si="5"/>
        <v>80540</v>
      </c>
      <c r="D201" s="44">
        <v>16735</v>
      </c>
      <c r="E201" s="44">
        <v>40635</v>
      </c>
      <c r="F201" s="44">
        <v>5110</v>
      </c>
      <c r="G201" s="9"/>
      <c r="H201" s="44">
        <v>143020</v>
      </c>
    </row>
    <row r="202" spans="1:8">
      <c r="A202" t="s">
        <v>187</v>
      </c>
      <c r="B202" t="s">
        <v>18</v>
      </c>
      <c r="C202" s="44">
        <f t="shared" si="5"/>
        <v>79595</v>
      </c>
      <c r="D202" s="44">
        <v>22798</v>
      </c>
      <c r="E202" s="44">
        <v>33983</v>
      </c>
      <c r="F202" s="44">
        <v>5837</v>
      </c>
      <c r="G202" s="9"/>
      <c r="H202" s="44">
        <v>142213</v>
      </c>
    </row>
    <row r="203" spans="1:8">
      <c r="A203" t="s">
        <v>188</v>
      </c>
      <c r="B203" t="s">
        <v>18</v>
      </c>
      <c r="C203" s="44">
        <f t="shared" si="5"/>
        <v>81744</v>
      </c>
      <c r="D203" s="44">
        <v>27508</v>
      </c>
      <c r="E203" s="44">
        <v>27593</v>
      </c>
      <c r="F203" s="44">
        <v>5110</v>
      </c>
      <c r="G203" s="9"/>
      <c r="H203" s="44">
        <v>141955</v>
      </c>
    </row>
    <row r="204" spans="1:8">
      <c r="A204" t="s">
        <v>189</v>
      </c>
      <c r="B204" t="s">
        <v>18</v>
      </c>
      <c r="C204" s="44">
        <f t="shared" si="5"/>
        <v>74609</v>
      </c>
      <c r="D204" s="44">
        <v>37827</v>
      </c>
      <c r="E204" s="44">
        <v>15425</v>
      </c>
      <c r="F204" s="44">
        <v>12464</v>
      </c>
      <c r="G204" s="9"/>
      <c r="H204" s="44">
        <v>140325</v>
      </c>
    </row>
    <row r="205" spans="1:8">
      <c r="A205" t="s">
        <v>198</v>
      </c>
      <c r="B205" t="s">
        <v>18</v>
      </c>
      <c r="C205" s="44">
        <f t="shared" si="5"/>
        <v>74322</v>
      </c>
      <c r="D205" s="44">
        <v>40520</v>
      </c>
      <c r="E205" s="44">
        <v>12354</v>
      </c>
      <c r="F205" s="44">
        <v>6548</v>
      </c>
      <c r="G205" s="9"/>
      <c r="H205" s="44">
        <v>133744</v>
      </c>
    </row>
    <row r="206" spans="1:8">
      <c r="A206" t="s">
        <v>201</v>
      </c>
      <c r="B206" t="s">
        <v>18</v>
      </c>
      <c r="C206" s="44">
        <f t="shared" si="5"/>
        <v>74542</v>
      </c>
      <c r="D206" s="44">
        <v>32347</v>
      </c>
      <c r="E206" s="44">
        <v>17013</v>
      </c>
      <c r="F206" s="44">
        <v>6090</v>
      </c>
      <c r="G206" s="9"/>
      <c r="H206" s="44">
        <v>129992</v>
      </c>
    </row>
    <row r="207" spans="1:8">
      <c r="A207" t="s">
        <v>202</v>
      </c>
      <c r="B207" t="s">
        <v>18</v>
      </c>
      <c r="C207" s="44">
        <f t="shared" si="5"/>
        <v>74499</v>
      </c>
      <c r="D207" s="44">
        <v>30823</v>
      </c>
      <c r="E207" s="44">
        <v>18349</v>
      </c>
      <c r="F207" s="44">
        <v>6158</v>
      </c>
      <c r="G207" s="9"/>
      <c r="H207" s="44">
        <v>129829</v>
      </c>
    </row>
    <row r="208" spans="1:8">
      <c r="A208" t="s">
        <v>203</v>
      </c>
      <c r="B208" t="s">
        <v>18</v>
      </c>
      <c r="C208" s="44">
        <f t="shared" si="5"/>
        <v>74315</v>
      </c>
      <c r="D208" s="44">
        <v>33702</v>
      </c>
      <c r="E208" s="44">
        <v>0</v>
      </c>
      <c r="F208" s="44">
        <v>21607</v>
      </c>
      <c r="G208" s="9"/>
      <c r="H208" s="44">
        <v>129624</v>
      </c>
    </row>
    <row r="209" spans="1:8">
      <c r="A209" t="s">
        <v>207</v>
      </c>
      <c r="B209" t="s">
        <v>18</v>
      </c>
      <c r="C209" s="44">
        <f t="shared" si="5"/>
        <v>74392</v>
      </c>
      <c r="D209" s="44">
        <v>34187</v>
      </c>
      <c r="E209" s="44">
        <v>13386</v>
      </c>
      <c r="F209" s="44">
        <v>6241</v>
      </c>
      <c r="G209" s="9"/>
      <c r="H209" s="44">
        <v>128206</v>
      </c>
    </row>
    <row r="210" spans="1:8">
      <c r="A210" t="s">
        <v>208</v>
      </c>
      <c r="B210" t="s">
        <v>18</v>
      </c>
      <c r="C210" s="44">
        <f t="shared" si="5"/>
        <v>79370</v>
      </c>
      <c r="D210" s="44">
        <v>26992</v>
      </c>
      <c r="E210" s="44">
        <v>13738</v>
      </c>
      <c r="F210" s="44">
        <v>6082</v>
      </c>
      <c r="G210" s="9"/>
      <c r="H210" s="44">
        <v>126182</v>
      </c>
    </row>
    <row r="211" spans="1:8">
      <c r="A211" t="s">
        <v>209</v>
      </c>
      <c r="B211" t="s">
        <v>18</v>
      </c>
      <c r="C211" s="44">
        <f t="shared" si="5"/>
        <v>74319</v>
      </c>
      <c r="D211" s="44">
        <v>25169</v>
      </c>
      <c r="E211" s="44">
        <v>16762</v>
      </c>
      <c r="F211" s="44">
        <v>5676</v>
      </c>
      <c r="G211" s="9"/>
      <c r="H211" s="44">
        <v>121926</v>
      </c>
    </row>
    <row r="212" spans="1:8">
      <c r="A212" t="s">
        <v>1128</v>
      </c>
      <c r="B212" t="s">
        <v>18</v>
      </c>
      <c r="C212" s="44">
        <f t="shared" si="5"/>
        <v>74216</v>
      </c>
      <c r="D212" s="44">
        <v>27867</v>
      </c>
      <c r="E212" s="44">
        <v>13557</v>
      </c>
      <c r="F212" s="44">
        <v>5836</v>
      </c>
      <c r="G212" s="9"/>
      <c r="H212" s="44">
        <v>121476</v>
      </c>
    </row>
    <row r="213" spans="1:8">
      <c r="A213" t="s">
        <v>211</v>
      </c>
      <c r="B213" t="s">
        <v>18</v>
      </c>
      <c r="C213" s="44">
        <f t="shared" si="5"/>
        <v>75772</v>
      </c>
      <c r="D213" s="44">
        <v>27442</v>
      </c>
      <c r="E213" s="44">
        <v>12165</v>
      </c>
      <c r="F213" s="44">
        <v>5786</v>
      </c>
      <c r="G213" s="9"/>
      <c r="H213" s="44">
        <v>121165</v>
      </c>
    </row>
    <row r="214" spans="1:8">
      <c r="A214" t="s">
        <v>214</v>
      </c>
      <c r="B214" t="s">
        <v>18</v>
      </c>
      <c r="C214" s="44">
        <f t="shared" si="5"/>
        <v>74560</v>
      </c>
      <c r="D214" s="44">
        <v>37939</v>
      </c>
      <c r="E214" s="44">
        <v>1919</v>
      </c>
      <c r="F214" s="44">
        <v>6437</v>
      </c>
      <c r="G214" s="9"/>
      <c r="H214" s="44">
        <v>120855</v>
      </c>
    </row>
    <row r="215" spans="1:8">
      <c r="A215" t="s">
        <v>215</v>
      </c>
      <c r="B215" t="s">
        <v>18</v>
      </c>
      <c r="C215" s="44">
        <f t="shared" si="5"/>
        <v>77402</v>
      </c>
      <c r="D215" s="44">
        <v>26893</v>
      </c>
      <c r="E215" s="44">
        <v>7091</v>
      </c>
      <c r="F215" s="44">
        <v>9025</v>
      </c>
      <c r="G215" s="9"/>
      <c r="H215" s="44">
        <v>120411</v>
      </c>
    </row>
    <row r="216" spans="1:8">
      <c r="A216" t="s">
        <v>223</v>
      </c>
      <c r="B216" t="s">
        <v>18</v>
      </c>
      <c r="C216" s="44">
        <f t="shared" si="5"/>
        <v>74196</v>
      </c>
      <c r="D216" s="44">
        <v>27669</v>
      </c>
      <c r="E216" s="44">
        <v>8579</v>
      </c>
      <c r="F216" s="44">
        <v>5834</v>
      </c>
      <c r="G216" s="9"/>
      <c r="H216" s="44">
        <v>116278</v>
      </c>
    </row>
    <row r="217" spans="1:8">
      <c r="A217" t="s">
        <v>226</v>
      </c>
      <c r="B217" t="s">
        <v>18</v>
      </c>
      <c r="C217" s="44">
        <f t="shared" si="5"/>
        <v>74381</v>
      </c>
      <c r="D217" s="44">
        <v>33794</v>
      </c>
      <c r="E217" s="44">
        <v>0</v>
      </c>
      <c r="F217" s="44">
        <v>6202</v>
      </c>
      <c r="G217" s="9"/>
      <c r="H217" s="44">
        <v>114377</v>
      </c>
    </row>
    <row r="218" spans="1:8">
      <c r="A218" t="s">
        <v>230</v>
      </c>
      <c r="B218" t="s">
        <v>18</v>
      </c>
      <c r="C218" s="44">
        <f t="shared" si="5"/>
        <v>74206</v>
      </c>
      <c r="D218" s="44">
        <v>30417</v>
      </c>
      <c r="E218" s="44">
        <v>1419</v>
      </c>
      <c r="F218" s="44">
        <v>6030</v>
      </c>
      <c r="G218" s="9"/>
      <c r="H218" s="44">
        <v>112072</v>
      </c>
    </row>
    <row r="219" spans="1:8">
      <c r="A219" t="s">
        <v>232</v>
      </c>
      <c r="B219" t="s">
        <v>18</v>
      </c>
      <c r="C219" s="44">
        <f t="shared" si="5"/>
        <v>67884</v>
      </c>
      <c r="D219" s="44">
        <v>18483</v>
      </c>
      <c r="E219" s="44">
        <v>19045</v>
      </c>
      <c r="F219" s="44">
        <v>5834</v>
      </c>
      <c r="H219" s="44">
        <v>111246</v>
      </c>
    </row>
    <row r="220" spans="1:8">
      <c r="A220" t="s">
        <v>235</v>
      </c>
      <c r="B220" t="s">
        <v>18</v>
      </c>
      <c r="C220" s="44">
        <f t="shared" si="5"/>
        <v>69175</v>
      </c>
      <c r="D220" s="44">
        <v>28572</v>
      </c>
      <c r="E220" s="44">
        <v>5493</v>
      </c>
      <c r="F220" s="44">
        <v>5676</v>
      </c>
      <c r="G220" s="9"/>
      <c r="H220" s="44">
        <v>108916</v>
      </c>
    </row>
    <row r="221" spans="1:8">
      <c r="A221" t="s">
        <v>239</v>
      </c>
      <c r="B221" t="s">
        <v>18</v>
      </c>
      <c r="C221" s="44">
        <f t="shared" si="5"/>
        <v>74072</v>
      </c>
      <c r="D221" s="44">
        <v>22484</v>
      </c>
      <c r="E221" s="44">
        <v>3813</v>
      </c>
      <c r="F221" s="44">
        <v>5837</v>
      </c>
      <c r="G221" s="9"/>
      <c r="H221" s="44">
        <v>106206</v>
      </c>
    </row>
    <row r="222" spans="1:8">
      <c r="A222" t="s">
        <v>240</v>
      </c>
      <c r="B222" t="s">
        <v>18</v>
      </c>
      <c r="C222" s="44">
        <f t="shared" si="5"/>
        <v>74310</v>
      </c>
      <c r="D222" s="44">
        <v>15607</v>
      </c>
      <c r="E222" s="44">
        <v>10600</v>
      </c>
      <c r="F222" s="44">
        <v>5354</v>
      </c>
      <c r="G222" s="9"/>
      <c r="H222" s="44">
        <v>105871</v>
      </c>
    </row>
    <row r="223" spans="1:8">
      <c r="A223" t="s">
        <v>242</v>
      </c>
      <c r="B223" t="s">
        <v>18</v>
      </c>
      <c r="C223" s="44">
        <f t="shared" si="5"/>
        <v>74171</v>
      </c>
      <c r="D223" s="44">
        <v>15286</v>
      </c>
      <c r="E223" s="44">
        <v>10232</v>
      </c>
      <c r="F223" s="44">
        <v>5296</v>
      </c>
      <c r="G223" s="9"/>
      <c r="H223" s="44">
        <v>104985</v>
      </c>
    </row>
    <row r="224" spans="1:8">
      <c r="A224" t="s">
        <v>249</v>
      </c>
      <c r="B224" t="s">
        <v>18</v>
      </c>
      <c r="C224" s="44">
        <f t="shared" si="5"/>
        <v>73934.460000000006</v>
      </c>
      <c r="D224" s="44">
        <v>15252</v>
      </c>
      <c r="E224" s="44">
        <v>3275</v>
      </c>
      <c r="F224" s="44">
        <v>5120</v>
      </c>
      <c r="G224" s="9"/>
      <c r="H224" s="44">
        <v>97581.46</v>
      </c>
    </row>
    <row r="225" spans="1:8">
      <c r="A225" t="s">
        <v>258</v>
      </c>
      <c r="B225" t="s">
        <v>18</v>
      </c>
      <c r="C225" s="44">
        <f t="shared" si="5"/>
        <v>71581</v>
      </c>
      <c r="D225" s="44">
        <v>1390</v>
      </c>
      <c r="E225" s="44">
        <v>15452</v>
      </c>
      <c r="F225" s="44">
        <v>4334</v>
      </c>
      <c r="G225" s="9"/>
      <c r="H225" s="44">
        <v>92757</v>
      </c>
    </row>
    <row r="226" spans="1:8">
      <c r="A226" t="s">
        <v>265</v>
      </c>
      <c r="B226" t="s">
        <v>18</v>
      </c>
      <c r="C226" s="44">
        <f t="shared" si="5"/>
        <v>66072</v>
      </c>
      <c r="D226" s="44">
        <v>1574</v>
      </c>
      <c r="E226" s="44">
        <v>15921</v>
      </c>
      <c r="F226" s="44">
        <v>3931</v>
      </c>
      <c r="G226" s="9"/>
      <c r="H226" s="44">
        <v>87498</v>
      </c>
    </row>
    <row r="227" spans="1:8">
      <c r="A227" t="s">
        <v>266</v>
      </c>
      <c r="B227" t="s">
        <v>18</v>
      </c>
      <c r="C227" s="44">
        <f t="shared" si="5"/>
        <v>71094</v>
      </c>
      <c r="D227" s="44">
        <v>1511</v>
      </c>
      <c r="E227" s="44">
        <v>9849</v>
      </c>
      <c r="F227" s="44">
        <v>4334</v>
      </c>
      <c r="G227" s="9"/>
      <c r="H227" s="44">
        <v>86788</v>
      </c>
    </row>
    <row r="228" spans="1:8">
      <c r="A228" t="s">
        <v>270</v>
      </c>
      <c r="B228" t="s">
        <v>18</v>
      </c>
      <c r="C228" s="44">
        <f t="shared" si="5"/>
        <v>62853</v>
      </c>
      <c r="D228" s="44">
        <v>1328</v>
      </c>
      <c r="E228" s="44">
        <v>16084</v>
      </c>
      <c r="F228" s="44">
        <v>4992</v>
      </c>
      <c r="G228" s="9"/>
      <c r="H228" s="44">
        <v>85257</v>
      </c>
    </row>
    <row r="229" spans="1:8">
      <c r="A229" t="s">
        <v>217</v>
      </c>
      <c r="B229" t="s">
        <v>18</v>
      </c>
      <c r="C229" s="44">
        <f t="shared" si="5"/>
        <v>69349</v>
      </c>
      <c r="D229" s="44">
        <v>1365</v>
      </c>
      <c r="E229" s="44">
        <v>6100</v>
      </c>
      <c r="F229" s="44">
        <v>4128</v>
      </c>
      <c r="G229" s="9"/>
      <c r="H229" s="44">
        <v>80942</v>
      </c>
    </row>
    <row r="230" spans="1:8">
      <c r="A230" t="s">
        <v>303</v>
      </c>
      <c r="B230" t="s">
        <v>18</v>
      </c>
      <c r="C230" s="44">
        <f t="shared" si="5"/>
        <v>48438</v>
      </c>
      <c r="D230" s="44">
        <v>12206</v>
      </c>
      <c r="E230" s="44">
        <v>5340</v>
      </c>
      <c r="F230" s="44">
        <v>5196</v>
      </c>
      <c r="G230" s="9"/>
      <c r="H230" s="44">
        <v>71180</v>
      </c>
    </row>
    <row r="231" spans="1:8">
      <c r="A231" t="s">
        <v>305</v>
      </c>
      <c r="B231" t="s">
        <v>18</v>
      </c>
      <c r="C231" s="44">
        <f t="shared" si="5"/>
        <v>60164</v>
      </c>
      <c r="D231" s="44">
        <v>1735</v>
      </c>
      <c r="E231" s="44">
        <v>1898</v>
      </c>
      <c r="F231" s="44">
        <v>4397</v>
      </c>
      <c r="G231" s="9"/>
      <c r="H231" s="44">
        <v>68194</v>
      </c>
    </row>
    <row r="232" spans="1:8">
      <c r="A232" t="s">
        <v>319</v>
      </c>
      <c r="B232" t="s">
        <v>18</v>
      </c>
      <c r="C232" s="44">
        <f t="shared" si="5"/>
        <v>58189</v>
      </c>
      <c r="D232" s="44">
        <v>828</v>
      </c>
      <c r="E232" s="44">
        <v>3066</v>
      </c>
      <c r="F232" s="44">
        <v>1872</v>
      </c>
      <c r="G232" s="9"/>
      <c r="H232" s="44">
        <v>63955</v>
      </c>
    </row>
    <row r="233" spans="1:8">
      <c r="A233" t="s">
        <v>373</v>
      </c>
      <c r="B233" t="s">
        <v>18</v>
      </c>
      <c r="C233" s="44">
        <f t="shared" si="5"/>
        <v>33201</v>
      </c>
      <c r="D233" s="44">
        <v>25</v>
      </c>
      <c r="E233" s="44">
        <v>531</v>
      </c>
      <c r="F233" s="44">
        <v>891</v>
      </c>
      <c r="G233" s="9"/>
      <c r="H233" s="44">
        <v>34648</v>
      </c>
    </row>
    <row r="234" spans="1:8">
      <c r="A234" t="s">
        <v>374</v>
      </c>
      <c r="B234" t="s">
        <v>18</v>
      </c>
      <c r="C234" s="44">
        <f t="shared" si="5"/>
        <v>33201</v>
      </c>
      <c r="D234" s="44">
        <v>25</v>
      </c>
      <c r="E234" s="44">
        <v>71</v>
      </c>
      <c r="F234" s="44">
        <v>891</v>
      </c>
      <c r="G234" s="9"/>
      <c r="H234" s="44">
        <v>34188</v>
      </c>
    </row>
    <row r="235" spans="1:8" ht="13.5" thickBot="1">
      <c r="A235" s="65" t="s">
        <v>1571</v>
      </c>
      <c r="B235" s="65"/>
      <c r="C235" s="65"/>
      <c r="D235" s="65"/>
      <c r="E235" s="65"/>
      <c r="F235" s="65"/>
      <c r="G235" s="65"/>
      <c r="H235" s="65"/>
    </row>
    <row r="236" spans="1:8">
      <c r="A236" s="2"/>
      <c r="B236" s="3"/>
      <c r="C236" s="4" t="s">
        <v>0</v>
      </c>
      <c r="D236" s="4" t="s">
        <v>1</v>
      </c>
      <c r="E236" s="4"/>
      <c r="F236" s="4" t="s">
        <v>1585</v>
      </c>
      <c r="G236" s="4"/>
      <c r="H236" s="5" t="s">
        <v>404</v>
      </c>
    </row>
    <row r="237" spans="1:8" ht="13.5" thickBot="1">
      <c r="A237" s="6" t="s">
        <v>2</v>
      </c>
      <c r="B237" s="7" t="s">
        <v>3</v>
      </c>
      <c r="C237" s="7" t="s">
        <v>4</v>
      </c>
      <c r="D237" s="7" t="s">
        <v>5</v>
      </c>
      <c r="E237" s="7" t="s">
        <v>6</v>
      </c>
      <c r="F237" s="7" t="s">
        <v>7</v>
      </c>
      <c r="G237" s="7"/>
      <c r="H237" s="8" t="s">
        <v>4</v>
      </c>
    </row>
    <row r="238" spans="1:8">
      <c r="C238" s="9"/>
      <c r="D238" s="9"/>
      <c r="E238" s="9"/>
      <c r="F238" s="9"/>
      <c r="G238" s="9"/>
      <c r="H238" s="9"/>
    </row>
    <row r="239" spans="1:8">
      <c r="A239" t="s">
        <v>379</v>
      </c>
      <c r="B239" t="s">
        <v>18</v>
      </c>
      <c r="C239" s="44">
        <f t="shared" ref="C239:C273" si="6">H239-F239-D239-E239</f>
        <v>25525</v>
      </c>
      <c r="D239" s="44">
        <v>0</v>
      </c>
      <c r="E239" s="44">
        <v>0</v>
      </c>
      <c r="F239" s="44">
        <v>655</v>
      </c>
      <c r="G239" s="9"/>
      <c r="H239" s="44">
        <v>26180</v>
      </c>
    </row>
    <row r="240" spans="1:8">
      <c r="A240" t="s">
        <v>380</v>
      </c>
      <c r="B240" t="s">
        <v>18</v>
      </c>
      <c r="C240" s="44">
        <f t="shared" si="6"/>
        <v>25037</v>
      </c>
      <c r="D240" s="44">
        <v>0</v>
      </c>
      <c r="E240" s="44">
        <v>0</v>
      </c>
      <c r="F240" s="44">
        <v>594</v>
      </c>
      <c r="G240" s="9"/>
      <c r="H240" s="44">
        <v>25631</v>
      </c>
    </row>
    <row r="241" spans="1:8">
      <c r="A241" t="s">
        <v>147</v>
      </c>
      <c r="B241" t="s">
        <v>21</v>
      </c>
      <c r="C241" s="44">
        <f t="shared" si="6"/>
        <v>93337</v>
      </c>
      <c r="D241" s="44">
        <v>41432</v>
      </c>
      <c r="E241" s="44">
        <v>29520</v>
      </c>
      <c r="F241" s="44">
        <v>12282</v>
      </c>
      <c r="G241" s="9"/>
      <c r="H241" s="44">
        <v>176571</v>
      </c>
    </row>
    <row r="242" spans="1:8">
      <c r="A242" t="s">
        <v>150</v>
      </c>
      <c r="B242" t="s">
        <v>21</v>
      </c>
      <c r="C242" s="44">
        <f t="shared" si="6"/>
        <v>93209</v>
      </c>
      <c r="D242" s="44">
        <v>41185</v>
      </c>
      <c r="E242" s="44">
        <v>3954</v>
      </c>
      <c r="F242" s="44">
        <f>25112+7670</f>
        <v>32782</v>
      </c>
      <c r="G242" s="9"/>
      <c r="H242" s="44">
        <v>171130</v>
      </c>
    </row>
    <row r="243" spans="1:8">
      <c r="A243" t="s">
        <v>153</v>
      </c>
      <c r="B243" t="s">
        <v>21</v>
      </c>
      <c r="C243" s="44">
        <f t="shared" si="6"/>
        <v>96510</v>
      </c>
      <c r="D243" s="44">
        <v>33619</v>
      </c>
      <c r="E243" s="44">
        <v>17206</v>
      </c>
      <c r="F243" s="44">
        <v>17827</v>
      </c>
      <c r="G243" s="9"/>
      <c r="H243" s="44">
        <v>165162</v>
      </c>
    </row>
    <row r="244" spans="1:8">
      <c r="A244" t="s">
        <v>1586</v>
      </c>
      <c r="B244" t="s">
        <v>21</v>
      </c>
      <c r="C244" s="44">
        <f t="shared" si="6"/>
        <v>80451</v>
      </c>
      <c r="D244" s="44">
        <v>40017</v>
      </c>
      <c r="E244" s="44">
        <v>24880</v>
      </c>
      <c r="F244" s="44">
        <v>15357</v>
      </c>
      <c r="G244" s="9"/>
      <c r="H244" s="44">
        <v>160705</v>
      </c>
    </row>
    <row r="245" spans="1:8">
      <c r="A245" t="s">
        <v>159</v>
      </c>
      <c r="B245" t="s">
        <v>21</v>
      </c>
      <c r="C245" s="44">
        <f t="shared" si="6"/>
        <v>93436</v>
      </c>
      <c r="D245" s="44">
        <v>51171</v>
      </c>
      <c r="E245" s="44">
        <v>2776</v>
      </c>
      <c r="F245" s="44">
        <v>13207</v>
      </c>
      <c r="G245" s="9"/>
      <c r="H245" s="44">
        <v>160590</v>
      </c>
    </row>
    <row r="246" spans="1:8">
      <c r="A246" t="s">
        <v>166</v>
      </c>
      <c r="B246" t="s">
        <v>21</v>
      </c>
      <c r="C246" s="44">
        <f t="shared" si="6"/>
        <v>93385</v>
      </c>
      <c r="D246" s="44">
        <v>30264</v>
      </c>
      <c r="E246" s="44">
        <v>21695</v>
      </c>
      <c r="F246" s="44">
        <v>11266</v>
      </c>
      <c r="G246" s="9"/>
      <c r="H246" s="44">
        <v>156610</v>
      </c>
    </row>
    <row r="247" spans="1:8">
      <c r="A247" t="s">
        <v>167</v>
      </c>
      <c r="B247" t="s">
        <v>21</v>
      </c>
      <c r="C247" s="44">
        <f t="shared" si="6"/>
        <v>85644</v>
      </c>
      <c r="D247" s="44">
        <v>46138</v>
      </c>
      <c r="E247" s="44">
        <v>13537</v>
      </c>
      <c r="F247" s="44">
        <v>10945</v>
      </c>
      <c r="G247" s="9"/>
      <c r="H247" s="44">
        <v>156264</v>
      </c>
    </row>
    <row r="248" spans="1:8">
      <c r="A248" t="s">
        <v>185</v>
      </c>
      <c r="B248" t="s">
        <v>21</v>
      </c>
      <c r="C248" s="44">
        <f t="shared" si="6"/>
        <v>93121</v>
      </c>
      <c r="D248" s="44">
        <v>37844</v>
      </c>
      <c r="E248" s="44">
        <v>0</v>
      </c>
      <c r="F248" s="44">
        <v>12067</v>
      </c>
      <c r="G248" s="9"/>
      <c r="H248" s="44">
        <v>143032</v>
      </c>
    </row>
    <row r="249" spans="1:8">
      <c r="A249" t="s">
        <v>190</v>
      </c>
      <c r="B249" t="s">
        <v>21</v>
      </c>
      <c r="C249" s="44">
        <f t="shared" si="6"/>
        <v>93351</v>
      </c>
      <c r="D249" s="44">
        <v>38596</v>
      </c>
      <c r="E249" s="44">
        <v>0</v>
      </c>
      <c r="F249" s="44">
        <v>7536</v>
      </c>
      <c r="G249" s="9"/>
      <c r="H249" s="44">
        <v>139483</v>
      </c>
    </row>
    <row r="250" spans="1:8">
      <c r="A250" t="s">
        <v>204</v>
      </c>
      <c r="B250" t="s">
        <v>21</v>
      </c>
      <c r="C250" s="44">
        <f t="shared" si="6"/>
        <v>77013</v>
      </c>
      <c r="D250" s="44">
        <v>29023</v>
      </c>
      <c r="E250" s="44">
        <v>15935</v>
      </c>
      <c r="F250" s="44">
        <v>6460</v>
      </c>
      <c r="G250" s="9"/>
      <c r="H250" s="44">
        <v>128431</v>
      </c>
    </row>
    <row r="251" spans="1:8">
      <c r="A251" t="s">
        <v>269</v>
      </c>
      <c r="B251" t="s">
        <v>64</v>
      </c>
      <c r="C251" s="44">
        <f t="shared" si="6"/>
        <v>52970</v>
      </c>
      <c r="D251" s="44">
        <v>8518</v>
      </c>
      <c r="E251" s="44">
        <v>17607</v>
      </c>
      <c r="F251" s="44">
        <v>6919</v>
      </c>
      <c r="G251" s="9"/>
      <c r="H251" s="44">
        <v>86014</v>
      </c>
    </row>
    <row r="252" spans="1:8">
      <c r="A252" t="s">
        <v>306</v>
      </c>
      <c r="B252" t="s">
        <v>64</v>
      </c>
      <c r="C252" s="44">
        <f t="shared" si="6"/>
        <v>52879</v>
      </c>
      <c r="D252" s="44">
        <v>5130</v>
      </c>
      <c r="E252" s="44">
        <v>6170</v>
      </c>
      <c r="F252" s="44">
        <v>3863</v>
      </c>
      <c r="G252" s="9"/>
      <c r="H252" s="44">
        <v>68042</v>
      </c>
    </row>
    <row r="253" spans="1:8">
      <c r="A253" t="s">
        <v>308</v>
      </c>
      <c r="B253" t="s">
        <v>64</v>
      </c>
      <c r="C253" s="44">
        <f t="shared" si="6"/>
        <v>55944</v>
      </c>
      <c r="D253" s="44">
        <v>3326</v>
      </c>
      <c r="E253" s="44">
        <v>5432</v>
      </c>
      <c r="F253" s="44">
        <v>2962</v>
      </c>
      <c r="G253" s="9"/>
      <c r="H253" s="44">
        <v>67664</v>
      </c>
    </row>
    <row r="254" spans="1:8">
      <c r="A254" t="s">
        <v>312</v>
      </c>
      <c r="B254" t="s">
        <v>64</v>
      </c>
      <c r="C254" s="44">
        <f t="shared" si="6"/>
        <v>54927</v>
      </c>
      <c r="D254" s="44">
        <v>3618</v>
      </c>
      <c r="E254" s="44">
        <v>3878</v>
      </c>
      <c r="F254" s="44">
        <v>4442</v>
      </c>
      <c r="G254" s="9"/>
      <c r="H254" s="44">
        <v>66865</v>
      </c>
    </row>
    <row r="255" spans="1:8">
      <c r="A255" t="s">
        <v>320</v>
      </c>
      <c r="B255" t="s">
        <v>64</v>
      </c>
      <c r="C255" s="44">
        <f t="shared" si="6"/>
        <v>53531</v>
      </c>
      <c r="D255" s="44">
        <v>1608</v>
      </c>
      <c r="E255" s="44">
        <v>6123</v>
      </c>
      <c r="F255" s="44">
        <v>2598</v>
      </c>
      <c r="G255" s="9"/>
      <c r="H255" s="44">
        <v>63860</v>
      </c>
    </row>
    <row r="256" spans="1:8">
      <c r="A256" t="s">
        <v>317</v>
      </c>
      <c r="B256" t="s">
        <v>89</v>
      </c>
      <c r="C256" s="44">
        <f t="shared" si="6"/>
        <v>54431</v>
      </c>
      <c r="D256" s="44">
        <v>4978</v>
      </c>
      <c r="E256" s="44">
        <v>568</v>
      </c>
      <c r="F256" s="44">
        <v>4259</v>
      </c>
      <c r="G256" s="9"/>
      <c r="H256" s="44">
        <v>64236</v>
      </c>
    </row>
    <row r="257" spans="1:8">
      <c r="A257" t="s">
        <v>225</v>
      </c>
      <c r="B257" t="s">
        <v>40</v>
      </c>
      <c r="C257" s="44">
        <f t="shared" si="6"/>
        <v>115174</v>
      </c>
      <c r="D257" s="44">
        <v>0</v>
      </c>
      <c r="E257" s="44">
        <v>0</v>
      </c>
      <c r="F257" s="44">
        <v>0</v>
      </c>
      <c r="G257" s="9"/>
      <c r="H257" s="44">
        <v>115174</v>
      </c>
    </row>
    <row r="258" spans="1:8">
      <c r="A258" t="s">
        <v>383</v>
      </c>
      <c r="B258" t="s">
        <v>114</v>
      </c>
      <c r="C258" s="44">
        <f t="shared" si="6"/>
        <v>24314</v>
      </c>
      <c r="D258" s="44">
        <v>16</v>
      </c>
      <c r="E258" s="44">
        <v>0</v>
      </c>
      <c r="F258" s="44">
        <v>0</v>
      </c>
      <c r="G258" s="9"/>
      <c r="H258" s="44">
        <v>24330</v>
      </c>
    </row>
    <row r="259" spans="1:8">
      <c r="A259" t="s">
        <v>218</v>
      </c>
      <c r="B259" t="s">
        <v>35</v>
      </c>
      <c r="C259" s="44">
        <f t="shared" si="6"/>
        <v>118604</v>
      </c>
      <c r="D259" s="44">
        <v>0</v>
      </c>
      <c r="E259" s="44">
        <v>0</v>
      </c>
      <c r="F259" s="44">
        <v>0</v>
      </c>
      <c r="G259" s="9"/>
      <c r="H259" s="44">
        <v>118604</v>
      </c>
    </row>
    <row r="260" spans="1:8">
      <c r="A260" t="s">
        <v>237</v>
      </c>
      <c r="B260" t="s">
        <v>35</v>
      </c>
      <c r="C260" s="44">
        <f t="shared" si="6"/>
        <v>106545</v>
      </c>
      <c r="D260" s="44">
        <v>0</v>
      </c>
      <c r="E260" s="44">
        <v>597</v>
      </c>
      <c r="F260" s="44">
        <v>0</v>
      </c>
      <c r="G260" s="9"/>
      <c r="H260" s="44">
        <v>107142</v>
      </c>
    </row>
    <row r="261" spans="1:8">
      <c r="A261" t="s">
        <v>278</v>
      </c>
      <c r="B261" t="s">
        <v>68</v>
      </c>
      <c r="C261" s="44">
        <f t="shared" si="6"/>
        <v>79020</v>
      </c>
      <c r="D261" s="44">
        <v>3412</v>
      </c>
      <c r="E261" s="44">
        <v>0</v>
      </c>
      <c r="F261" s="44">
        <v>0</v>
      </c>
      <c r="G261" s="10"/>
      <c r="H261" s="44">
        <v>82432</v>
      </c>
    </row>
    <row r="262" spans="1:8">
      <c r="A262" t="s">
        <v>248</v>
      </c>
      <c r="B262" t="s">
        <v>48</v>
      </c>
      <c r="C262" s="44">
        <f t="shared" si="6"/>
        <v>95474</v>
      </c>
      <c r="D262" s="44">
        <v>2451</v>
      </c>
      <c r="E262" s="44">
        <v>0</v>
      </c>
      <c r="F262" s="44">
        <v>0</v>
      </c>
      <c r="G262" s="9"/>
      <c r="H262" s="44">
        <v>97925</v>
      </c>
    </row>
    <row r="263" spans="1:8">
      <c r="A263" t="s">
        <v>346</v>
      </c>
      <c r="B263" t="s">
        <v>103</v>
      </c>
      <c r="C263" s="44">
        <f t="shared" si="6"/>
        <v>54789</v>
      </c>
      <c r="D263" s="44">
        <v>0</v>
      </c>
      <c r="E263" s="44">
        <v>0</v>
      </c>
      <c r="F263" s="44">
        <v>0</v>
      </c>
      <c r="G263" s="9"/>
      <c r="H263" s="44">
        <v>54789</v>
      </c>
    </row>
    <row r="264" spans="1:8">
      <c r="A264" t="s">
        <v>349</v>
      </c>
      <c r="B264" t="s">
        <v>105</v>
      </c>
      <c r="C264" s="44">
        <f t="shared" si="6"/>
        <v>51459</v>
      </c>
      <c r="D264" s="44">
        <v>0</v>
      </c>
      <c r="E264" s="44">
        <v>1917</v>
      </c>
      <c r="F264" s="44">
        <v>0</v>
      </c>
      <c r="G264" s="9"/>
      <c r="H264" s="44">
        <v>53376</v>
      </c>
    </row>
    <row r="265" spans="1:8">
      <c r="A265" t="s">
        <v>264</v>
      </c>
      <c r="B265" t="s">
        <v>61</v>
      </c>
      <c r="C265" s="44">
        <f t="shared" si="6"/>
        <v>86360</v>
      </c>
      <c r="D265" s="44">
        <v>0</v>
      </c>
      <c r="E265" s="44">
        <v>1253</v>
      </c>
      <c r="F265" s="44">
        <v>0</v>
      </c>
      <c r="G265" s="9"/>
      <c r="H265" s="44">
        <v>87613</v>
      </c>
    </row>
    <row r="266" spans="1:8">
      <c r="A266" t="s">
        <v>280</v>
      </c>
      <c r="B266" t="s">
        <v>61</v>
      </c>
      <c r="C266" s="44">
        <f t="shared" si="6"/>
        <v>74101</v>
      </c>
      <c r="D266" s="44">
        <v>0</v>
      </c>
      <c r="E266" s="44">
        <v>3366</v>
      </c>
      <c r="F266" s="44">
        <v>3515</v>
      </c>
      <c r="G266" s="9"/>
      <c r="H266" s="44">
        <v>80982</v>
      </c>
    </row>
    <row r="267" spans="1:8">
      <c r="A267" t="s">
        <v>333</v>
      </c>
      <c r="B267" t="s">
        <v>61</v>
      </c>
      <c r="C267" s="44">
        <f t="shared" si="6"/>
        <v>56360</v>
      </c>
      <c r="D267" s="44">
        <v>0</v>
      </c>
      <c r="E267" s="44">
        <v>1698</v>
      </c>
      <c r="F267" s="44">
        <v>0</v>
      </c>
      <c r="G267" s="9"/>
      <c r="H267" s="44">
        <v>58058</v>
      </c>
    </row>
    <row r="268" spans="1:8">
      <c r="A268" t="s">
        <v>298</v>
      </c>
      <c r="B268" t="s">
        <v>80</v>
      </c>
      <c r="C268" s="44">
        <f t="shared" si="6"/>
        <v>72814</v>
      </c>
      <c r="D268" s="44">
        <v>728</v>
      </c>
      <c r="E268" s="44">
        <v>0</v>
      </c>
      <c r="F268" s="44">
        <v>0</v>
      </c>
      <c r="G268" s="9"/>
      <c r="H268" s="44">
        <v>73542</v>
      </c>
    </row>
    <row r="269" spans="1:8">
      <c r="A269" t="s">
        <v>257</v>
      </c>
      <c r="B269" t="s">
        <v>56</v>
      </c>
      <c r="C269" s="44">
        <f t="shared" si="6"/>
        <v>85885</v>
      </c>
      <c r="D269" s="44">
        <v>0</v>
      </c>
      <c r="E269" s="44">
        <v>6930</v>
      </c>
      <c r="F269" s="44">
        <v>0</v>
      </c>
      <c r="G269" s="9"/>
      <c r="H269" s="44">
        <v>92815</v>
      </c>
    </row>
    <row r="270" spans="1:8">
      <c r="A270" t="s">
        <v>254</v>
      </c>
      <c r="B270" t="s">
        <v>53</v>
      </c>
      <c r="C270" s="44">
        <f t="shared" si="6"/>
        <v>91496</v>
      </c>
      <c r="D270" s="44">
        <v>4137</v>
      </c>
      <c r="E270" s="44">
        <v>0</v>
      </c>
      <c r="F270" s="44">
        <v>0</v>
      </c>
      <c r="G270" s="9"/>
      <c r="H270" s="44">
        <v>95633</v>
      </c>
    </row>
    <row r="271" spans="1:8">
      <c r="A271" t="s">
        <v>286</v>
      </c>
      <c r="B271" t="s">
        <v>53</v>
      </c>
      <c r="C271" s="44">
        <f t="shared" si="6"/>
        <v>77878</v>
      </c>
      <c r="D271" s="44">
        <v>0</v>
      </c>
      <c r="E271" s="44">
        <v>0</v>
      </c>
      <c r="F271" s="44">
        <v>0</v>
      </c>
      <c r="G271" s="9"/>
      <c r="H271" s="44">
        <v>77878</v>
      </c>
    </row>
    <row r="272" spans="1:8">
      <c r="A272" t="s">
        <v>328</v>
      </c>
      <c r="B272" t="s">
        <v>95</v>
      </c>
      <c r="C272" s="44">
        <f t="shared" si="6"/>
        <v>59762</v>
      </c>
      <c r="D272" s="44">
        <v>1793</v>
      </c>
      <c r="E272" s="44">
        <v>0</v>
      </c>
      <c r="F272" s="44">
        <v>0</v>
      </c>
      <c r="G272" s="9"/>
      <c r="H272" s="44">
        <v>61555</v>
      </c>
    </row>
    <row r="273" spans="1:8">
      <c r="A273" t="s">
        <v>330</v>
      </c>
      <c r="B273" t="s">
        <v>95</v>
      </c>
      <c r="C273" s="44">
        <f t="shared" si="6"/>
        <v>59762</v>
      </c>
      <c r="D273" s="44">
        <v>1195</v>
      </c>
      <c r="E273" s="44">
        <v>0</v>
      </c>
      <c r="F273" s="44">
        <v>0</v>
      </c>
      <c r="G273" s="9"/>
      <c r="H273" s="44">
        <v>60957</v>
      </c>
    </row>
    <row r="274" spans="1:8" ht="13.5" thickBot="1">
      <c r="A274" s="65" t="s">
        <v>1571</v>
      </c>
      <c r="B274" s="65"/>
      <c r="C274" s="65"/>
      <c r="D274" s="65"/>
      <c r="E274" s="65"/>
      <c r="F274" s="65"/>
      <c r="G274" s="65"/>
      <c r="H274" s="65"/>
    </row>
    <row r="275" spans="1:8">
      <c r="A275" s="2"/>
      <c r="B275" s="3"/>
      <c r="C275" s="4" t="s">
        <v>0</v>
      </c>
      <c r="D275" s="4" t="s">
        <v>1</v>
      </c>
      <c r="E275" s="4"/>
      <c r="F275" s="4" t="s">
        <v>1585</v>
      </c>
      <c r="G275" s="4"/>
      <c r="H275" s="5" t="s">
        <v>404</v>
      </c>
    </row>
    <row r="276" spans="1:8" ht="13.5" thickBot="1">
      <c r="A276" s="6" t="s">
        <v>2</v>
      </c>
      <c r="B276" s="7" t="s">
        <v>3</v>
      </c>
      <c r="C276" s="7" t="s">
        <v>4</v>
      </c>
      <c r="D276" s="7" t="s">
        <v>5</v>
      </c>
      <c r="E276" s="7" t="s">
        <v>6</v>
      </c>
      <c r="F276" s="7" t="s">
        <v>7</v>
      </c>
      <c r="G276" s="7"/>
      <c r="H276" s="8" t="s">
        <v>4</v>
      </c>
    </row>
    <row r="277" spans="1:8">
      <c r="C277" s="9"/>
      <c r="D277" s="9"/>
      <c r="E277" s="9"/>
      <c r="F277" s="9"/>
      <c r="G277" s="9"/>
      <c r="H277" s="9"/>
    </row>
    <row r="278" spans="1:8">
      <c r="A278" t="s">
        <v>227</v>
      </c>
      <c r="B278" t="s">
        <v>41</v>
      </c>
      <c r="C278" s="44">
        <f t="shared" ref="C278:C306" si="7">H278-F278-D278-E278</f>
        <v>99236</v>
      </c>
      <c r="D278" s="44">
        <v>300</v>
      </c>
      <c r="E278" s="44">
        <v>10500</v>
      </c>
      <c r="F278" s="44">
        <v>3876</v>
      </c>
      <c r="G278" s="9"/>
      <c r="H278" s="44">
        <v>113912</v>
      </c>
    </row>
    <row r="279" spans="1:8">
      <c r="A279" t="s">
        <v>250</v>
      </c>
      <c r="B279" t="s">
        <v>49</v>
      </c>
      <c r="C279" s="44">
        <f t="shared" si="7"/>
        <v>93429</v>
      </c>
      <c r="D279" s="44">
        <v>0</v>
      </c>
      <c r="E279" s="44">
        <v>0</v>
      </c>
      <c r="F279" s="44">
        <v>3634</v>
      </c>
      <c r="G279" s="9"/>
      <c r="H279" s="44">
        <v>97063</v>
      </c>
    </row>
    <row r="280" spans="1:8">
      <c r="A280" t="s">
        <v>262</v>
      </c>
      <c r="B280" t="s">
        <v>49</v>
      </c>
      <c r="C280" s="44">
        <f t="shared" si="7"/>
        <v>89634</v>
      </c>
      <c r="D280" s="44">
        <v>0</v>
      </c>
      <c r="E280" s="44">
        <v>0</v>
      </c>
      <c r="F280" s="44">
        <v>0</v>
      </c>
      <c r="G280" s="9"/>
      <c r="H280" s="44">
        <v>89634</v>
      </c>
    </row>
    <row r="281" spans="1:8">
      <c r="A281" t="s">
        <v>309</v>
      </c>
      <c r="B281" t="s">
        <v>1587</v>
      </c>
      <c r="C281" s="44">
        <f t="shared" si="7"/>
        <v>62787</v>
      </c>
      <c r="D281" s="44">
        <v>2225</v>
      </c>
      <c r="E281" s="44">
        <v>0</v>
      </c>
      <c r="F281" s="44">
        <v>2643</v>
      </c>
      <c r="G281" s="9"/>
      <c r="H281" s="44">
        <v>67655</v>
      </c>
    </row>
    <row r="282" spans="1:8">
      <c r="A282" t="s">
        <v>329</v>
      </c>
      <c r="B282" t="s">
        <v>1587</v>
      </c>
      <c r="C282" s="44">
        <f t="shared" si="7"/>
        <v>59888</v>
      </c>
      <c r="D282" s="44">
        <v>1120</v>
      </c>
      <c r="E282" s="44">
        <v>0</v>
      </c>
      <c r="F282" s="44">
        <v>0</v>
      </c>
      <c r="G282" s="9"/>
      <c r="H282" s="44">
        <v>61008</v>
      </c>
    </row>
    <row r="283" spans="1:8">
      <c r="A283" t="s">
        <v>334</v>
      </c>
      <c r="B283" t="s">
        <v>1587</v>
      </c>
      <c r="C283" s="44">
        <f t="shared" si="7"/>
        <v>57458</v>
      </c>
      <c r="D283" s="44">
        <v>324</v>
      </c>
      <c r="E283" s="44">
        <v>0</v>
      </c>
      <c r="F283" s="44">
        <v>0</v>
      </c>
      <c r="G283" s="9"/>
      <c r="H283" s="44">
        <v>57782</v>
      </c>
    </row>
    <row r="284" spans="1:8">
      <c r="A284" t="s">
        <v>256</v>
      </c>
      <c r="B284" t="s">
        <v>55</v>
      </c>
      <c r="C284" s="44">
        <f t="shared" si="7"/>
        <v>93278</v>
      </c>
      <c r="D284" s="44">
        <v>0</v>
      </c>
      <c r="E284" s="44">
        <v>0</v>
      </c>
      <c r="F284" s="44">
        <v>0</v>
      </c>
      <c r="G284" s="9"/>
      <c r="H284" s="44">
        <v>93278</v>
      </c>
    </row>
    <row r="285" spans="1:8">
      <c r="A285" t="s">
        <v>344</v>
      </c>
      <c r="B285" t="s">
        <v>102</v>
      </c>
      <c r="C285" s="44">
        <f t="shared" si="7"/>
        <v>48927</v>
      </c>
      <c r="D285" s="44">
        <v>600</v>
      </c>
      <c r="E285" s="44">
        <v>5770</v>
      </c>
      <c r="F285" s="44">
        <v>0</v>
      </c>
      <c r="G285" s="9"/>
      <c r="H285" s="44">
        <v>55297</v>
      </c>
    </row>
    <row r="286" spans="1:8">
      <c r="A286" t="s">
        <v>352</v>
      </c>
      <c r="B286" t="s">
        <v>102</v>
      </c>
      <c r="C286" s="44">
        <f t="shared" si="7"/>
        <v>46526</v>
      </c>
      <c r="D286" s="44">
        <v>0</v>
      </c>
      <c r="E286" s="44">
        <v>2596</v>
      </c>
      <c r="F286" s="44">
        <v>747</v>
      </c>
      <c r="G286" s="9"/>
      <c r="H286" s="44">
        <v>49869</v>
      </c>
    </row>
    <row r="287" spans="1:8">
      <c r="A287" t="s">
        <v>288</v>
      </c>
      <c r="B287" t="s">
        <v>71</v>
      </c>
      <c r="C287" s="44">
        <f t="shared" si="7"/>
        <v>64558</v>
      </c>
      <c r="D287" s="44">
        <v>5749</v>
      </c>
      <c r="E287" s="44">
        <v>3609</v>
      </c>
      <c r="F287" s="44">
        <v>3316</v>
      </c>
      <c r="G287" s="9"/>
      <c r="H287" s="44">
        <v>77232</v>
      </c>
    </row>
    <row r="288" spans="1:8">
      <c r="A288" t="s">
        <v>313</v>
      </c>
      <c r="B288" t="s">
        <v>71</v>
      </c>
      <c r="C288" s="44">
        <f t="shared" si="7"/>
        <v>56449</v>
      </c>
      <c r="D288" s="44">
        <v>2192</v>
      </c>
      <c r="E288" s="44">
        <v>8187</v>
      </c>
      <c r="F288" s="44">
        <v>0</v>
      </c>
      <c r="G288" s="9"/>
      <c r="H288" s="44">
        <v>66828</v>
      </c>
    </row>
    <row r="289" spans="1:8">
      <c r="A289" t="s">
        <v>251</v>
      </c>
      <c r="B289" t="s">
        <v>50</v>
      </c>
      <c r="C289" s="44">
        <f t="shared" si="7"/>
        <v>77459</v>
      </c>
      <c r="D289" s="44">
        <v>11274</v>
      </c>
      <c r="E289" s="44">
        <v>3707</v>
      </c>
      <c r="F289" s="44">
        <v>4161</v>
      </c>
      <c r="G289" s="9"/>
      <c r="H289" s="44">
        <v>96601</v>
      </c>
    </row>
    <row r="290" spans="1:8">
      <c r="A290" t="s">
        <v>219</v>
      </c>
      <c r="B290" t="s">
        <v>36</v>
      </c>
      <c r="C290" s="44">
        <f t="shared" si="7"/>
        <v>76716</v>
      </c>
      <c r="D290" s="44">
        <v>12359</v>
      </c>
      <c r="E290" s="44">
        <v>23275</v>
      </c>
      <c r="F290" s="44">
        <v>5841</v>
      </c>
      <c r="G290" s="9"/>
      <c r="H290" s="44">
        <v>118191</v>
      </c>
    </row>
    <row r="291" spans="1:8">
      <c r="A291" t="s">
        <v>231</v>
      </c>
      <c r="B291" t="s">
        <v>36</v>
      </c>
      <c r="C291" s="44">
        <f t="shared" si="7"/>
        <v>79715</v>
      </c>
      <c r="D291" s="44">
        <v>5738</v>
      </c>
      <c r="E291" s="44">
        <v>19381</v>
      </c>
      <c r="F291" s="44">
        <v>6917</v>
      </c>
      <c r="H291" s="44">
        <v>111751</v>
      </c>
    </row>
    <row r="292" spans="1:8">
      <c r="A292" t="s">
        <v>238</v>
      </c>
      <c r="B292" t="s">
        <v>36</v>
      </c>
      <c r="C292" s="44">
        <f t="shared" si="7"/>
        <v>76716</v>
      </c>
      <c r="D292" s="44">
        <v>6447</v>
      </c>
      <c r="E292" s="44">
        <v>16145</v>
      </c>
      <c r="F292" s="44">
        <v>7428</v>
      </c>
      <c r="G292" s="9"/>
      <c r="H292" s="44">
        <v>106736</v>
      </c>
    </row>
    <row r="293" spans="1:8">
      <c r="A293" t="s">
        <v>220</v>
      </c>
      <c r="B293" t="s">
        <v>37</v>
      </c>
      <c r="C293" s="44">
        <f t="shared" si="7"/>
        <v>106327</v>
      </c>
      <c r="D293" s="44">
        <v>4704</v>
      </c>
      <c r="E293" s="44">
        <v>412</v>
      </c>
      <c r="F293" s="44">
        <v>5200</v>
      </c>
      <c r="G293" s="9"/>
      <c r="H293" s="44">
        <v>116643</v>
      </c>
    </row>
    <row r="294" spans="1:8">
      <c r="A294" t="s">
        <v>326</v>
      </c>
      <c r="B294" t="s">
        <v>94</v>
      </c>
      <c r="C294" s="44">
        <f t="shared" si="7"/>
        <v>56194</v>
      </c>
      <c r="D294" s="44">
        <v>3330</v>
      </c>
      <c r="E294" s="44">
        <v>2810</v>
      </c>
      <c r="F294" s="44">
        <v>0</v>
      </c>
      <c r="G294" s="9"/>
      <c r="H294" s="44">
        <v>62334</v>
      </c>
    </row>
    <row r="295" spans="1:8">
      <c r="A295" t="s">
        <v>335</v>
      </c>
      <c r="B295" t="s">
        <v>94</v>
      </c>
      <c r="C295" s="44">
        <f t="shared" si="7"/>
        <v>55495</v>
      </c>
      <c r="D295" s="44">
        <v>2265</v>
      </c>
      <c r="E295" s="44">
        <v>0</v>
      </c>
      <c r="F295" s="44">
        <v>0</v>
      </c>
      <c r="G295" s="9"/>
      <c r="H295" s="44">
        <v>57760</v>
      </c>
    </row>
    <row r="296" spans="1:8">
      <c r="A296" t="s">
        <v>268</v>
      </c>
      <c r="B296" t="s">
        <v>63</v>
      </c>
      <c r="C296" s="44">
        <f t="shared" si="7"/>
        <v>64357</v>
      </c>
      <c r="D296" s="44">
        <v>4462</v>
      </c>
      <c r="E296" s="44">
        <v>14046</v>
      </c>
      <c r="F296" s="44">
        <v>3333</v>
      </c>
      <c r="G296" s="9"/>
      <c r="H296" s="44">
        <v>86198</v>
      </c>
    </row>
    <row r="297" spans="1:8">
      <c r="A297" t="s">
        <v>362</v>
      </c>
      <c r="B297" t="s">
        <v>111</v>
      </c>
      <c r="C297" s="44">
        <f t="shared" si="7"/>
        <v>42203</v>
      </c>
      <c r="D297" s="44">
        <v>0</v>
      </c>
      <c r="E297" s="44">
        <v>2468</v>
      </c>
      <c r="F297" s="44">
        <v>0</v>
      </c>
      <c r="G297" s="9"/>
      <c r="H297" s="44">
        <v>44671</v>
      </c>
    </row>
    <row r="298" spans="1:8">
      <c r="A298" t="s">
        <v>294</v>
      </c>
      <c r="B298" t="s">
        <v>77</v>
      </c>
      <c r="C298" s="44">
        <f t="shared" si="7"/>
        <v>58496</v>
      </c>
      <c r="D298" s="44">
        <v>1710</v>
      </c>
      <c r="E298" s="44">
        <v>11958</v>
      </c>
      <c r="F298" s="44">
        <v>2452</v>
      </c>
      <c r="G298" s="9"/>
      <c r="H298" s="44">
        <v>74616</v>
      </c>
    </row>
    <row r="299" spans="1:8">
      <c r="A299" t="s">
        <v>299</v>
      </c>
      <c r="B299" t="s">
        <v>77</v>
      </c>
      <c r="C299" s="44">
        <f t="shared" si="7"/>
        <v>58746</v>
      </c>
      <c r="D299" s="44">
        <v>3452</v>
      </c>
      <c r="E299" s="44">
        <v>8297</v>
      </c>
      <c r="F299" s="44">
        <v>1553</v>
      </c>
      <c r="G299" s="9"/>
      <c r="H299" s="44">
        <v>72048</v>
      </c>
    </row>
    <row r="300" spans="1:8">
      <c r="A300" t="s">
        <v>322</v>
      </c>
      <c r="B300" t="s">
        <v>77</v>
      </c>
      <c r="C300" s="44">
        <f t="shared" si="7"/>
        <v>52148</v>
      </c>
      <c r="D300" s="44">
        <v>960</v>
      </c>
      <c r="E300" s="44">
        <v>8409</v>
      </c>
      <c r="F300" s="44">
        <v>1378</v>
      </c>
      <c r="G300" s="9"/>
      <c r="H300" s="44">
        <v>62895</v>
      </c>
    </row>
    <row r="301" spans="1:8">
      <c r="A301" t="s">
        <v>259</v>
      </c>
      <c r="B301" t="s">
        <v>57</v>
      </c>
      <c r="C301" s="44">
        <f t="shared" si="7"/>
        <v>85884</v>
      </c>
      <c r="D301" s="44">
        <v>3759</v>
      </c>
      <c r="E301" s="44">
        <v>2189</v>
      </c>
      <c r="F301" s="44">
        <v>0</v>
      </c>
      <c r="G301" s="9"/>
      <c r="H301" s="44">
        <v>91832</v>
      </c>
    </row>
    <row r="302" spans="1:8">
      <c r="A302" t="s">
        <v>358</v>
      </c>
      <c r="B302" t="s">
        <v>108</v>
      </c>
      <c r="C302" s="44">
        <f t="shared" si="7"/>
        <v>44823</v>
      </c>
      <c r="D302" s="44">
        <v>0</v>
      </c>
      <c r="E302" s="44">
        <v>1226</v>
      </c>
      <c r="F302" s="44">
        <v>0</v>
      </c>
      <c r="G302" s="9"/>
      <c r="H302" s="44">
        <v>46049</v>
      </c>
    </row>
    <row r="303" spans="1:8">
      <c r="A303" t="s">
        <v>325</v>
      </c>
      <c r="B303" t="s">
        <v>93</v>
      </c>
      <c r="C303" s="44">
        <f t="shared" si="7"/>
        <v>57531</v>
      </c>
      <c r="D303" s="44">
        <v>716</v>
      </c>
      <c r="E303" s="44">
        <v>4234</v>
      </c>
      <c r="F303" s="44">
        <v>0</v>
      </c>
      <c r="G303" s="9"/>
      <c r="H303" s="44">
        <v>62481</v>
      </c>
    </row>
    <row r="304" spans="1:8">
      <c r="A304" t="s">
        <v>354</v>
      </c>
      <c r="B304" t="s">
        <v>93</v>
      </c>
      <c r="C304" s="44">
        <f t="shared" si="7"/>
        <v>42494</v>
      </c>
      <c r="D304" s="44">
        <v>0</v>
      </c>
      <c r="E304" s="44">
        <v>4422</v>
      </c>
      <c r="F304" s="44">
        <v>0</v>
      </c>
      <c r="G304" s="9"/>
      <c r="H304" s="44">
        <v>46916</v>
      </c>
    </row>
    <row r="305" spans="1:8">
      <c r="A305" t="s">
        <v>296</v>
      </c>
      <c r="B305" t="s">
        <v>79</v>
      </c>
      <c r="C305" s="44">
        <f t="shared" si="7"/>
        <v>59494</v>
      </c>
      <c r="D305" s="44">
        <v>3655</v>
      </c>
      <c r="E305" s="44">
        <v>8289</v>
      </c>
      <c r="F305" s="44">
        <v>2447</v>
      </c>
      <c r="G305" s="9"/>
      <c r="H305" s="44">
        <v>73885</v>
      </c>
    </row>
    <row r="306" spans="1:8">
      <c r="A306" t="s">
        <v>365</v>
      </c>
      <c r="B306" t="s">
        <v>79</v>
      </c>
      <c r="C306" s="47">
        <f t="shared" si="7"/>
        <v>37729</v>
      </c>
      <c r="D306" s="47">
        <v>1398</v>
      </c>
      <c r="E306" s="49">
        <v>1787</v>
      </c>
      <c r="F306" s="47">
        <v>0</v>
      </c>
      <c r="G306" s="47"/>
      <c r="H306" s="47">
        <v>40914</v>
      </c>
    </row>
    <row r="308" spans="1:8" ht="13.5" thickBot="1">
      <c r="B308" s="29" t="s">
        <v>404</v>
      </c>
      <c r="C308" s="13">
        <f>SUM(C6:C306)</f>
        <v>21754674.600000001</v>
      </c>
      <c r="D308" s="13">
        <f t="shared" ref="D308:H308" si="8">SUM(D6:D306)</f>
        <v>3216196</v>
      </c>
      <c r="E308" s="13">
        <f t="shared" si="8"/>
        <v>3106993</v>
      </c>
      <c r="F308" s="13">
        <f t="shared" si="8"/>
        <v>1912764</v>
      </c>
      <c r="G308" s="13">
        <f t="shared" si="8"/>
        <v>0</v>
      </c>
      <c r="H308" s="13">
        <f t="shared" si="8"/>
        <v>29990627.600000001</v>
      </c>
    </row>
    <row r="309" spans="1:8" ht="13.5" thickTop="1"/>
    <row r="310" spans="1:8">
      <c r="A310" s="20" t="s">
        <v>1531</v>
      </c>
      <c r="B310" s="29" t="s">
        <v>1537</v>
      </c>
      <c r="C310" s="44">
        <v>230933</v>
      </c>
      <c r="D310" s="44">
        <v>71717</v>
      </c>
      <c r="E310" s="44">
        <v>78197</v>
      </c>
      <c r="F310" s="44">
        <v>199668</v>
      </c>
      <c r="G310" s="9"/>
      <c r="H310" s="44">
        <v>425775</v>
      </c>
    </row>
    <row r="311" spans="1:8">
      <c r="A311" s="50">
        <v>273</v>
      </c>
      <c r="B311" s="29" t="s">
        <v>1532</v>
      </c>
      <c r="C311" s="44">
        <v>79687.452747252755</v>
      </c>
      <c r="D311" s="44">
        <v>11867.881918819188</v>
      </c>
      <c r="E311" s="44">
        <v>11464.918819188191</v>
      </c>
      <c r="F311" s="44">
        <v>7006.4615384615381</v>
      </c>
      <c r="G311" s="9"/>
      <c r="H311" s="44">
        <v>109855.77875457876</v>
      </c>
    </row>
    <row r="312" spans="1:8">
      <c r="B312" s="29" t="s">
        <v>1533</v>
      </c>
      <c r="C312" s="44">
        <v>74542</v>
      </c>
      <c r="D312" s="44">
        <v>2433</v>
      </c>
      <c r="E312" s="44">
        <v>3532</v>
      </c>
      <c r="F312" s="44">
        <v>3637</v>
      </c>
      <c r="G312" s="9"/>
      <c r="H312" s="44">
        <v>97925</v>
      </c>
    </row>
    <row r="313" spans="1:8">
      <c r="A313" s="41" t="s">
        <v>1577</v>
      </c>
      <c r="B313" s="40"/>
      <c r="C313" s="40"/>
      <c r="D313" s="40"/>
      <c r="E313" s="40"/>
      <c r="F313" s="40"/>
      <c r="G313" s="40"/>
      <c r="H313" s="40"/>
    </row>
    <row r="314" spans="1:8" ht="5.25" customHeight="1">
      <c r="A314" s="42"/>
      <c r="B314" s="40"/>
      <c r="C314" s="40"/>
      <c r="D314" s="40"/>
      <c r="E314" s="40"/>
      <c r="F314" s="40"/>
      <c r="G314" s="40"/>
      <c r="H314" s="40"/>
    </row>
    <row r="315" spans="1:8" ht="111.75" customHeight="1">
      <c r="A315" s="64" t="s">
        <v>1580</v>
      </c>
      <c r="B315" s="64"/>
      <c r="C315" s="64"/>
      <c r="D315" s="64"/>
      <c r="E315" s="64"/>
      <c r="F315" s="64"/>
      <c r="G315" s="40"/>
      <c r="H315" s="40"/>
    </row>
    <row r="316" spans="1:8" ht="87.75" customHeight="1">
      <c r="A316" s="64" t="s">
        <v>1584</v>
      </c>
      <c r="B316" s="64"/>
      <c r="C316" s="64"/>
      <c r="D316" s="64"/>
      <c r="E316" s="64"/>
      <c r="F316" s="64"/>
      <c r="G316" s="40"/>
      <c r="H316" s="40"/>
    </row>
    <row r="317" spans="1:8" ht="113.25" customHeight="1">
      <c r="A317" s="64" t="s">
        <v>1582</v>
      </c>
      <c r="B317" s="64"/>
      <c r="C317" s="64"/>
      <c r="D317" s="64"/>
      <c r="E317" s="64"/>
      <c r="F317" s="64"/>
      <c r="G317" s="40"/>
      <c r="H317" s="40"/>
    </row>
    <row r="318" spans="1:8" ht="36.75" customHeight="1">
      <c r="A318" s="64" t="s">
        <v>1581</v>
      </c>
      <c r="B318" s="64"/>
      <c r="C318" s="64"/>
      <c r="D318" s="64"/>
      <c r="E318" s="64"/>
      <c r="F318" s="64"/>
      <c r="G318" s="40"/>
      <c r="H318" s="40"/>
    </row>
    <row r="319" spans="1:8" ht="100.5" customHeight="1">
      <c r="A319" s="64" t="s">
        <v>1583</v>
      </c>
      <c r="B319" s="64"/>
      <c r="C319" s="64"/>
      <c r="D319" s="64"/>
      <c r="E319" s="64"/>
      <c r="F319" s="64"/>
      <c r="G319" s="40"/>
      <c r="H319" s="40"/>
    </row>
    <row r="320" spans="1:8" ht="6" customHeight="1"/>
    <row r="321" spans="1:1">
      <c r="A321" s="41" t="s">
        <v>1578</v>
      </c>
    </row>
    <row r="322" spans="1:1">
      <c r="A322" s="41" t="s">
        <v>1573</v>
      </c>
    </row>
  </sheetData>
  <mergeCells count="14">
    <mergeCell ref="A1:H1"/>
    <mergeCell ref="A274:H274"/>
    <mergeCell ref="A235:H235"/>
    <mergeCell ref="A40:H40"/>
    <mergeCell ref="A79:H79"/>
    <mergeCell ref="A118:H118"/>
    <mergeCell ref="A157:H157"/>
    <mergeCell ref="A196:H196"/>
    <mergeCell ref="A2:H2"/>
    <mergeCell ref="A315:F315"/>
    <mergeCell ref="A316:F316"/>
    <mergeCell ref="A317:F317"/>
    <mergeCell ref="A318:F318"/>
    <mergeCell ref="A319:F319"/>
  </mergeCells>
  <printOptions horizontalCentered="1"/>
  <pageMargins left="0.75" right="0.5" top="0.75" bottom="1" header="0.5" footer="0.75"/>
  <pageSetup orientation="landscape" r:id="rId1"/>
  <headerFooter>
    <oddFooter xml:space="preserve">&amp;L                      &amp;"Arial,Bold"PublicSafetyProject.org&amp;C&amp;"Arial,Bold"Page &amp;P of &amp;N&amp;R&amp;"Arial,Bold"Public Record Data                          </oddFooter>
  </headerFooter>
</worksheet>
</file>

<file path=xl/worksheets/sheet4.xml><?xml version="1.0" encoding="utf-8"?>
<worksheet xmlns="http://schemas.openxmlformats.org/spreadsheetml/2006/main" xmlns:r="http://schemas.openxmlformats.org/officeDocument/2006/relationships">
  <dimension ref="A1:H301"/>
  <sheetViews>
    <sheetView topLeftCell="A5" workbookViewId="0">
      <pane ySplit="5" topLeftCell="A10" activePane="bottomLeft" state="frozenSplit"/>
      <selection activeCell="A10" sqref="A10"/>
      <selection pane="bottomLeft" activeCell="A10" sqref="A10"/>
    </sheetView>
  </sheetViews>
  <sheetFormatPr defaultRowHeight="12.75"/>
  <cols>
    <col min="1" max="1" width="25.28515625" customWidth="1"/>
    <col min="2" max="2" width="26.85546875" customWidth="1"/>
    <col min="3" max="3" width="11.85546875" customWidth="1"/>
    <col min="4" max="6" width="9.7109375" customWidth="1"/>
    <col min="7" max="7" width="1.140625" customWidth="1"/>
    <col min="8" max="8" width="11.140625" customWidth="1"/>
  </cols>
  <sheetData>
    <row r="1" spans="1:8">
      <c r="A1" s="20" t="s">
        <v>1572</v>
      </c>
    </row>
    <row r="2" spans="1:8">
      <c r="A2" s="20" t="s">
        <v>1573</v>
      </c>
    </row>
    <row r="3" spans="1:8">
      <c r="A3" s="22"/>
    </row>
    <row r="5" spans="1:8">
      <c r="A5" s="65" t="s">
        <v>1570</v>
      </c>
      <c r="B5" s="65"/>
      <c r="C5" s="65"/>
      <c r="D5" s="65"/>
      <c r="E5" s="65"/>
      <c r="F5" s="65"/>
      <c r="G5" s="65"/>
      <c r="H5" s="65"/>
    </row>
    <row r="6" spans="1:8" ht="13.5" thickBot="1">
      <c r="A6" s="1"/>
      <c r="B6" s="1"/>
      <c r="C6" s="1"/>
      <c r="D6" s="1"/>
      <c r="E6" s="1"/>
      <c r="F6" s="1"/>
      <c r="G6" s="1"/>
      <c r="H6" s="1"/>
    </row>
    <row r="7" spans="1:8">
      <c r="A7" s="2"/>
      <c r="B7" s="3"/>
      <c r="C7" s="4" t="s">
        <v>0</v>
      </c>
      <c r="D7" s="4" t="s">
        <v>1</v>
      </c>
      <c r="E7" s="4"/>
      <c r="F7" s="4" t="s">
        <v>1585</v>
      </c>
      <c r="G7" s="4"/>
      <c r="H7" s="5" t="s">
        <v>404</v>
      </c>
    </row>
    <row r="8" spans="1:8" ht="13.5" thickBot="1">
      <c r="A8" s="6" t="s">
        <v>2</v>
      </c>
      <c r="B8" s="7" t="s">
        <v>3</v>
      </c>
      <c r="C8" s="7" t="s">
        <v>4</v>
      </c>
      <c r="D8" s="7" t="s">
        <v>5</v>
      </c>
      <c r="E8" s="7" t="s">
        <v>6</v>
      </c>
      <c r="F8" s="7" t="s">
        <v>7</v>
      </c>
      <c r="G8" s="7"/>
      <c r="H8" s="8" t="s">
        <v>4</v>
      </c>
    </row>
    <row r="9" spans="1:8">
      <c r="C9" s="9"/>
      <c r="D9" s="9"/>
      <c r="E9" s="9"/>
      <c r="F9" s="9"/>
      <c r="G9" s="9"/>
      <c r="H9" s="9"/>
    </row>
    <row r="10" spans="1:8">
      <c r="A10" t="s">
        <v>115</v>
      </c>
      <c r="B10" t="s">
        <v>8</v>
      </c>
      <c r="C10" s="44">
        <f t="shared" ref="C10:C69" si="0">H10-F10-D10-E10</f>
        <v>225627</v>
      </c>
      <c r="D10" s="45">
        <v>480</v>
      </c>
      <c r="E10" s="45">
        <v>0</v>
      </c>
      <c r="F10" s="45">
        <v>199668</v>
      </c>
      <c r="G10" s="10"/>
      <c r="H10" s="45">
        <v>425775</v>
      </c>
    </row>
    <row r="11" spans="1:8">
      <c r="A11" t="s">
        <v>116</v>
      </c>
      <c r="B11" t="s">
        <v>9</v>
      </c>
      <c r="C11" s="44">
        <f t="shared" si="0"/>
        <v>160909</v>
      </c>
      <c r="D11" s="44">
        <v>6444</v>
      </c>
      <c r="E11" s="45">
        <v>0</v>
      </c>
      <c r="F11" s="45">
        <v>159723</v>
      </c>
      <c r="G11" s="10"/>
      <c r="H11" s="45">
        <v>327076</v>
      </c>
    </row>
    <row r="12" spans="1:8">
      <c r="A12" t="s">
        <v>117</v>
      </c>
      <c r="B12" t="s">
        <v>10</v>
      </c>
      <c r="C12" s="44">
        <f t="shared" si="0"/>
        <v>225794</v>
      </c>
      <c r="D12" s="44">
        <v>297</v>
      </c>
      <c r="E12" s="44">
        <v>0</v>
      </c>
      <c r="F12" s="44">
        <v>43961</v>
      </c>
      <c r="G12" s="9"/>
      <c r="H12" s="44">
        <v>270052</v>
      </c>
    </row>
    <row r="13" spans="1:8">
      <c r="A13" t="s">
        <v>118</v>
      </c>
      <c r="B13" t="s">
        <v>11</v>
      </c>
      <c r="C13" s="44">
        <f t="shared" si="0"/>
        <v>113314</v>
      </c>
      <c r="D13" s="44">
        <v>61228</v>
      </c>
      <c r="E13" s="44">
        <v>43094</v>
      </c>
      <c r="F13" s="44">
        <v>41232</v>
      </c>
      <c r="G13" s="9"/>
      <c r="H13" s="44">
        <v>258868</v>
      </c>
    </row>
    <row r="14" spans="1:8">
      <c r="A14" t="s">
        <v>119</v>
      </c>
      <c r="B14" t="s">
        <v>11</v>
      </c>
      <c r="C14" s="44">
        <f t="shared" si="0"/>
        <v>104383</v>
      </c>
      <c r="D14" s="44">
        <v>71717</v>
      </c>
      <c r="E14" s="44">
        <v>34114</v>
      </c>
      <c r="F14" s="44">
        <v>48495</v>
      </c>
      <c r="G14" s="9"/>
      <c r="H14" s="44">
        <v>258709</v>
      </c>
    </row>
    <row r="15" spans="1:8">
      <c r="A15" t="s">
        <v>120</v>
      </c>
      <c r="B15" t="s">
        <v>12</v>
      </c>
      <c r="C15" s="44">
        <f t="shared" si="0"/>
        <v>197959</v>
      </c>
      <c r="D15" s="44">
        <v>17779</v>
      </c>
      <c r="E15" s="44">
        <v>0</v>
      </c>
      <c r="F15" s="44">
        <f>8825+11562+22408</f>
        <v>42795</v>
      </c>
      <c r="G15" s="9"/>
      <c r="H15" s="44">
        <v>258533</v>
      </c>
    </row>
    <row r="16" spans="1:8">
      <c r="A16" t="s">
        <v>121</v>
      </c>
      <c r="B16" t="s">
        <v>13</v>
      </c>
      <c r="C16" s="44">
        <f t="shared" si="0"/>
        <v>166988</v>
      </c>
      <c r="D16" s="44">
        <v>360</v>
      </c>
      <c r="E16" s="44">
        <v>39473</v>
      </c>
      <c r="F16" s="44">
        <v>49882</v>
      </c>
      <c r="G16" s="9"/>
      <c r="H16" s="44">
        <v>256703</v>
      </c>
    </row>
    <row r="17" spans="1:8">
      <c r="A17" t="s">
        <v>122</v>
      </c>
      <c r="B17" t="s">
        <v>14</v>
      </c>
      <c r="C17" s="44">
        <f t="shared" si="0"/>
        <v>230933</v>
      </c>
      <c r="D17" s="45">
        <v>0</v>
      </c>
      <c r="E17" s="45">
        <v>0</v>
      </c>
      <c r="F17" s="45">
        <v>24094</v>
      </c>
      <c r="G17" s="10"/>
      <c r="H17" s="45">
        <v>255027</v>
      </c>
    </row>
    <row r="18" spans="1:8">
      <c r="A18" t="s">
        <v>123</v>
      </c>
      <c r="B18" t="s">
        <v>9</v>
      </c>
      <c r="C18" s="44">
        <f t="shared" si="0"/>
        <v>203611</v>
      </c>
      <c r="D18" s="44">
        <v>22934</v>
      </c>
      <c r="E18" s="44">
        <v>0</v>
      </c>
      <c r="F18" s="44">
        <v>27570</v>
      </c>
      <c r="G18" s="9"/>
      <c r="H18" s="44">
        <v>254115</v>
      </c>
    </row>
    <row r="19" spans="1:8">
      <c r="A19" t="s">
        <v>124</v>
      </c>
      <c r="B19" t="s">
        <v>13</v>
      </c>
      <c r="C19" s="44">
        <f t="shared" si="0"/>
        <v>167269</v>
      </c>
      <c r="D19" s="44">
        <v>360</v>
      </c>
      <c r="E19" s="45">
        <v>35468</v>
      </c>
      <c r="F19" s="44">
        <v>47233</v>
      </c>
      <c r="H19" s="44">
        <v>250330</v>
      </c>
    </row>
    <row r="20" spans="1:8">
      <c r="A20" t="s">
        <v>125</v>
      </c>
      <c r="B20" t="s">
        <v>11</v>
      </c>
      <c r="C20" s="44">
        <f t="shared" si="0"/>
        <v>103552</v>
      </c>
      <c r="D20" s="44">
        <v>52899</v>
      </c>
      <c r="E20" s="44">
        <v>42952</v>
      </c>
      <c r="F20" s="44">
        <v>28860</v>
      </c>
      <c r="G20" s="9"/>
      <c r="H20" s="44">
        <v>228263</v>
      </c>
    </row>
    <row r="21" spans="1:8">
      <c r="A21" t="s">
        <v>126</v>
      </c>
      <c r="B21" t="s">
        <v>9</v>
      </c>
      <c r="C21" s="44">
        <f t="shared" si="0"/>
        <v>186148</v>
      </c>
      <c r="D21" s="44">
        <v>22771</v>
      </c>
      <c r="E21" s="44">
        <v>0</v>
      </c>
      <c r="F21" s="44">
        <v>16616</v>
      </c>
      <c r="G21" s="9"/>
      <c r="H21" s="44">
        <v>225535</v>
      </c>
    </row>
    <row r="22" spans="1:8">
      <c r="A22" t="s">
        <v>127</v>
      </c>
      <c r="B22" t="s">
        <v>15</v>
      </c>
      <c r="C22" s="44">
        <f t="shared" si="0"/>
        <v>82040</v>
      </c>
      <c r="D22" s="44">
        <v>49558</v>
      </c>
      <c r="E22" s="44">
        <v>59302</v>
      </c>
      <c r="F22" s="44">
        <v>32716</v>
      </c>
      <c r="G22" s="9"/>
      <c r="H22" s="44">
        <v>223616</v>
      </c>
    </row>
    <row r="23" spans="1:8">
      <c r="A23" t="s">
        <v>128</v>
      </c>
      <c r="B23" t="s">
        <v>13</v>
      </c>
      <c r="C23" s="44">
        <f t="shared" si="0"/>
        <v>167269</v>
      </c>
      <c r="D23" s="44">
        <v>8011</v>
      </c>
      <c r="E23" s="44">
        <v>32790</v>
      </c>
      <c r="F23" s="44">
        <v>13848</v>
      </c>
      <c r="G23" s="9"/>
      <c r="H23" s="44">
        <v>221918</v>
      </c>
    </row>
    <row r="24" spans="1:8">
      <c r="A24" t="s">
        <v>129</v>
      </c>
      <c r="B24" t="s">
        <v>11</v>
      </c>
      <c r="C24" s="44">
        <f t="shared" si="0"/>
        <v>104517</v>
      </c>
      <c r="D24" s="44">
        <v>52899</v>
      </c>
      <c r="E24" s="44">
        <v>42157</v>
      </c>
      <c r="F24" s="44">
        <v>20572</v>
      </c>
      <c r="G24" s="9"/>
      <c r="H24" s="44">
        <v>220145</v>
      </c>
    </row>
    <row r="25" spans="1:8">
      <c r="A25" t="s">
        <v>130</v>
      </c>
      <c r="B25" t="s">
        <v>16</v>
      </c>
      <c r="C25" s="44">
        <f t="shared" si="0"/>
        <v>165277</v>
      </c>
      <c r="D25" s="44">
        <v>19740</v>
      </c>
      <c r="E25" s="44">
        <v>3532</v>
      </c>
      <c r="F25" s="44">
        <v>22840</v>
      </c>
      <c r="G25" s="9"/>
      <c r="H25" s="44">
        <v>211389</v>
      </c>
    </row>
    <row r="26" spans="1:8">
      <c r="A26" t="s">
        <v>131</v>
      </c>
      <c r="B26" t="s">
        <v>16</v>
      </c>
      <c r="C26" s="44">
        <f t="shared" si="0"/>
        <v>164558</v>
      </c>
      <c r="D26" s="44">
        <v>18541</v>
      </c>
      <c r="E26" s="44">
        <v>9652</v>
      </c>
      <c r="F26" s="44">
        <v>17464</v>
      </c>
      <c r="G26" s="9"/>
      <c r="H26" s="44">
        <v>210215</v>
      </c>
    </row>
    <row r="27" spans="1:8">
      <c r="A27" t="s">
        <v>132</v>
      </c>
      <c r="B27" t="s">
        <v>11</v>
      </c>
      <c r="C27" s="44">
        <f t="shared" si="0"/>
        <v>102942</v>
      </c>
      <c r="D27" s="44">
        <v>47752</v>
      </c>
      <c r="E27" s="44">
        <v>40657</v>
      </c>
      <c r="F27" s="44">
        <v>14906</v>
      </c>
      <c r="G27" s="9"/>
      <c r="H27" s="44">
        <v>206257</v>
      </c>
    </row>
    <row r="28" spans="1:8">
      <c r="A28" t="s">
        <v>133</v>
      </c>
      <c r="B28" t="s">
        <v>16</v>
      </c>
      <c r="C28" s="44">
        <f t="shared" si="0"/>
        <v>162424</v>
      </c>
      <c r="D28" s="44">
        <v>19335</v>
      </c>
      <c r="E28" s="44">
        <v>2775</v>
      </c>
      <c r="F28" s="44">
        <f>12886+8602</f>
        <v>21488</v>
      </c>
      <c r="G28" s="9"/>
      <c r="H28" s="44">
        <v>206022</v>
      </c>
    </row>
    <row r="29" spans="1:8">
      <c r="A29" t="s">
        <v>134</v>
      </c>
      <c r="B29" t="s">
        <v>11</v>
      </c>
      <c r="C29" s="44">
        <f t="shared" si="0"/>
        <v>106133</v>
      </c>
      <c r="D29" s="44">
        <v>54704</v>
      </c>
      <c r="E29" s="44">
        <v>36510</v>
      </c>
      <c r="F29" s="44">
        <v>8397</v>
      </c>
      <c r="G29" s="9"/>
      <c r="H29" s="44">
        <v>205744</v>
      </c>
    </row>
    <row r="30" spans="1:8">
      <c r="A30" t="s">
        <v>135</v>
      </c>
      <c r="B30" t="s">
        <v>16</v>
      </c>
      <c r="C30" s="44">
        <f t="shared" si="0"/>
        <v>164653.14000000001</v>
      </c>
      <c r="D30" s="44">
        <v>20413</v>
      </c>
      <c r="E30" s="44">
        <v>4856</v>
      </c>
      <c r="F30" s="44">
        <v>14569</v>
      </c>
      <c r="G30" s="9"/>
      <c r="H30" s="44">
        <v>204491.14</v>
      </c>
    </row>
    <row r="31" spans="1:8">
      <c r="A31" t="s">
        <v>136</v>
      </c>
      <c r="B31" t="s">
        <v>11</v>
      </c>
      <c r="C31" s="44">
        <f t="shared" si="0"/>
        <v>104947</v>
      </c>
      <c r="D31" s="44">
        <v>38725</v>
      </c>
      <c r="E31" s="44">
        <v>31964</v>
      </c>
      <c r="F31" s="44">
        <v>26739</v>
      </c>
      <c r="G31" s="9"/>
      <c r="H31" s="44">
        <v>202375</v>
      </c>
    </row>
    <row r="32" spans="1:8">
      <c r="A32" t="s">
        <v>137</v>
      </c>
      <c r="B32" t="s">
        <v>15</v>
      </c>
      <c r="C32" s="44">
        <f t="shared" si="0"/>
        <v>81493</v>
      </c>
      <c r="D32" s="44">
        <v>44813</v>
      </c>
      <c r="E32" s="44">
        <v>61578</v>
      </c>
      <c r="F32" s="44">
        <v>8147</v>
      </c>
      <c r="G32" s="9"/>
      <c r="H32" s="44">
        <v>196031</v>
      </c>
    </row>
    <row r="33" spans="1:8">
      <c r="A33" t="s">
        <v>138</v>
      </c>
      <c r="B33" t="s">
        <v>17</v>
      </c>
      <c r="C33" s="44">
        <f t="shared" si="0"/>
        <v>78582</v>
      </c>
      <c r="D33" s="44">
        <v>32301</v>
      </c>
      <c r="E33" s="44">
        <v>78197</v>
      </c>
      <c r="F33" s="44">
        <v>5478</v>
      </c>
      <c r="G33" s="9"/>
      <c r="H33" s="44">
        <v>194558</v>
      </c>
    </row>
    <row r="34" spans="1:8">
      <c r="A34" t="s">
        <v>139</v>
      </c>
      <c r="B34" t="s">
        <v>15</v>
      </c>
      <c r="C34" s="44">
        <f t="shared" si="0"/>
        <v>87477</v>
      </c>
      <c r="D34" s="44">
        <v>39430</v>
      </c>
      <c r="E34" s="44">
        <v>60364</v>
      </c>
      <c r="F34" s="44">
        <v>6110</v>
      </c>
      <c r="G34" s="9"/>
      <c r="H34" s="44">
        <v>193381</v>
      </c>
    </row>
    <row r="35" spans="1:8">
      <c r="A35" t="s">
        <v>140</v>
      </c>
      <c r="B35" t="s">
        <v>18</v>
      </c>
      <c r="C35" s="44">
        <f t="shared" si="0"/>
        <v>81649</v>
      </c>
      <c r="D35" s="44">
        <v>39860</v>
      </c>
      <c r="E35" s="44">
        <v>50083</v>
      </c>
      <c r="F35" s="44">
        <v>17281</v>
      </c>
      <c r="G35" s="9"/>
      <c r="H35" s="44">
        <v>188873</v>
      </c>
    </row>
    <row r="36" spans="1:8">
      <c r="A36" t="s">
        <v>141</v>
      </c>
      <c r="B36" t="s">
        <v>19</v>
      </c>
      <c r="C36" s="44">
        <f t="shared" si="0"/>
        <v>179852</v>
      </c>
      <c r="D36" s="44">
        <v>0</v>
      </c>
      <c r="E36" s="45">
        <v>0</v>
      </c>
      <c r="F36" s="44">
        <v>7831</v>
      </c>
      <c r="G36" s="9"/>
      <c r="H36" s="44">
        <v>187683</v>
      </c>
    </row>
    <row r="37" spans="1:8">
      <c r="A37" t="s">
        <v>142</v>
      </c>
      <c r="B37" t="s">
        <v>11</v>
      </c>
      <c r="C37" s="44">
        <f t="shared" si="0"/>
        <v>104693</v>
      </c>
      <c r="D37" s="44">
        <v>49233</v>
      </c>
      <c r="E37" s="44">
        <v>23888</v>
      </c>
      <c r="F37" s="44">
        <v>7622</v>
      </c>
      <c r="G37" s="9"/>
      <c r="H37" s="44">
        <v>185436</v>
      </c>
    </row>
    <row r="38" spans="1:8">
      <c r="A38" t="s">
        <v>143</v>
      </c>
      <c r="B38" t="s">
        <v>18</v>
      </c>
      <c r="C38" s="44">
        <f t="shared" si="0"/>
        <v>99799</v>
      </c>
      <c r="D38" s="44">
        <v>41759</v>
      </c>
      <c r="E38" s="44">
        <v>22269</v>
      </c>
      <c r="F38" s="44">
        <v>18387</v>
      </c>
      <c r="G38" s="9"/>
      <c r="H38" s="44">
        <v>182214</v>
      </c>
    </row>
    <row r="39" spans="1:8">
      <c r="A39" t="s">
        <v>144</v>
      </c>
      <c r="B39" t="s">
        <v>20</v>
      </c>
      <c r="C39" s="44">
        <f t="shared" si="0"/>
        <v>84414</v>
      </c>
      <c r="D39" s="44">
        <v>55242</v>
      </c>
      <c r="E39" s="44">
        <v>27331</v>
      </c>
      <c r="F39" s="44">
        <v>13753</v>
      </c>
      <c r="G39" s="9"/>
      <c r="H39" s="44">
        <v>180740</v>
      </c>
    </row>
    <row r="40" spans="1:8">
      <c r="A40" t="s">
        <v>145</v>
      </c>
      <c r="B40" t="s">
        <v>15</v>
      </c>
      <c r="C40" s="44">
        <f t="shared" si="0"/>
        <v>78817</v>
      </c>
      <c r="D40" s="44">
        <v>40423</v>
      </c>
      <c r="E40" s="44">
        <v>54626</v>
      </c>
      <c r="F40" s="44">
        <v>5893</v>
      </c>
      <c r="G40" s="9"/>
      <c r="H40" s="44">
        <v>179759</v>
      </c>
    </row>
    <row r="41" spans="1:8">
      <c r="A41" t="s">
        <v>146</v>
      </c>
      <c r="B41" t="s">
        <v>20</v>
      </c>
      <c r="C41" s="44">
        <f t="shared" si="0"/>
        <v>90702</v>
      </c>
      <c r="D41" s="44">
        <v>37798</v>
      </c>
      <c r="E41" s="44">
        <v>34267</v>
      </c>
      <c r="F41" s="44">
        <v>13834</v>
      </c>
      <c r="G41" s="9"/>
      <c r="H41" s="44">
        <v>176601</v>
      </c>
    </row>
    <row r="42" spans="1:8">
      <c r="A42" t="s">
        <v>147</v>
      </c>
      <c r="B42" t="s">
        <v>21</v>
      </c>
      <c r="C42" s="44">
        <f t="shared" si="0"/>
        <v>93337</v>
      </c>
      <c r="D42" s="44">
        <v>41432</v>
      </c>
      <c r="E42" s="44">
        <v>29520</v>
      </c>
      <c r="F42" s="44">
        <v>12282</v>
      </c>
      <c r="G42" s="9"/>
      <c r="H42" s="44">
        <v>176571</v>
      </c>
    </row>
    <row r="43" spans="1:8">
      <c r="A43" t="s">
        <v>148</v>
      </c>
      <c r="B43" t="s">
        <v>11</v>
      </c>
      <c r="C43" s="44">
        <f t="shared" si="0"/>
        <v>108719</v>
      </c>
      <c r="D43" s="44">
        <v>42681</v>
      </c>
      <c r="E43" s="44">
        <v>15929</v>
      </c>
      <c r="F43" s="44">
        <v>7332</v>
      </c>
      <c r="G43" s="9"/>
      <c r="H43" s="44">
        <v>174661</v>
      </c>
    </row>
    <row r="44" spans="1:8">
      <c r="A44" t="s">
        <v>149</v>
      </c>
      <c r="B44" t="s">
        <v>18</v>
      </c>
      <c r="C44" s="44">
        <f>H44-F44-D44-E44</f>
        <v>75186</v>
      </c>
      <c r="D44" s="44">
        <v>34696</v>
      </c>
      <c r="E44" s="44">
        <v>45820</v>
      </c>
      <c r="F44" s="44">
        <v>15951</v>
      </c>
      <c r="G44" s="9"/>
      <c r="H44" s="44">
        <v>171653</v>
      </c>
    </row>
    <row r="45" spans="1:8">
      <c r="A45" t="s">
        <v>150</v>
      </c>
      <c r="B45" t="s">
        <v>21</v>
      </c>
      <c r="C45" s="44">
        <f t="shared" si="0"/>
        <v>93209</v>
      </c>
      <c r="D45" s="44">
        <v>41185</v>
      </c>
      <c r="E45" s="44">
        <v>3954</v>
      </c>
      <c r="F45" s="44">
        <f>25112+7670</f>
        <v>32782</v>
      </c>
      <c r="G45" s="9"/>
      <c r="H45" s="44">
        <v>171130</v>
      </c>
    </row>
    <row r="46" spans="1:8">
      <c r="A46" t="s">
        <v>151</v>
      </c>
      <c r="B46" t="s">
        <v>22</v>
      </c>
      <c r="C46" s="44">
        <f t="shared" si="0"/>
        <v>157068</v>
      </c>
      <c r="D46" s="44">
        <v>0</v>
      </c>
      <c r="E46" s="45">
        <v>0</v>
      </c>
      <c r="F46" s="44">
        <v>12874</v>
      </c>
      <c r="G46" s="9"/>
      <c r="H46" s="44">
        <v>169942</v>
      </c>
    </row>
    <row r="47" spans="1:8">
      <c r="A47" t="s">
        <v>152</v>
      </c>
      <c r="B47" t="s">
        <v>15</v>
      </c>
      <c r="C47" s="44">
        <f t="shared" si="0"/>
        <v>86495</v>
      </c>
      <c r="D47" s="44">
        <v>30182</v>
      </c>
      <c r="E47" s="44">
        <v>45380</v>
      </c>
      <c r="F47" s="44">
        <v>6284</v>
      </c>
      <c r="G47" s="9"/>
      <c r="H47" s="44">
        <v>168341</v>
      </c>
    </row>
    <row r="48" spans="1:8">
      <c r="A48" t="s">
        <v>153</v>
      </c>
      <c r="B48" t="s">
        <v>21</v>
      </c>
      <c r="C48" s="44">
        <f t="shared" si="0"/>
        <v>96510</v>
      </c>
      <c r="D48" s="44">
        <v>33619</v>
      </c>
      <c r="E48" s="44">
        <v>17206</v>
      </c>
      <c r="F48" s="44">
        <v>17827</v>
      </c>
      <c r="G48" s="9"/>
      <c r="H48" s="44">
        <v>165162</v>
      </c>
    </row>
    <row r="49" spans="1:8">
      <c r="A49" t="s">
        <v>154</v>
      </c>
      <c r="B49" t="s">
        <v>15</v>
      </c>
      <c r="C49" s="44">
        <f t="shared" si="0"/>
        <v>81884</v>
      </c>
      <c r="D49" s="44">
        <v>30313</v>
      </c>
      <c r="E49" s="44">
        <v>42238</v>
      </c>
      <c r="F49" s="44">
        <v>9024</v>
      </c>
      <c r="G49" s="9"/>
      <c r="H49" s="44">
        <v>163459</v>
      </c>
    </row>
    <row r="50" spans="1:8">
      <c r="A50" t="s">
        <v>155</v>
      </c>
      <c r="B50" t="s">
        <v>23</v>
      </c>
      <c r="C50" s="44">
        <f t="shared" si="0"/>
        <v>146882</v>
      </c>
      <c r="D50" s="44">
        <v>0</v>
      </c>
      <c r="E50" s="45">
        <v>0</v>
      </c>
      <c r="F50" s="44">
        <v>15048</v>
      </c>
      <c r="G50" s="9"/>
      <c r="H50" s="44">
        <v>161930</v>
      </c>
    </row>
    <row r="51" spans="1:8">
      <c r="A51" t="s">
        <v>156</v>
      </c>
      <c r="B51" t="s">
        <v>17</v>
      </c>
      <c r="C51" s="44">
        <f t="shared" si="0"/>
        <v>78426</v>
      </c>
      <c r="D51" s="44">
        <v>46200</v>
      </c>
      <c r="E51" s="44">
        <v>20553</v>
      </c>
      <c r="F51" s="44">
        <v>15985</v>
      </c>
      <c r="G51" s="9"/>
      <c r="H51" s="44">
        <v>161164</v>
      </c>
    </row>
    <row r="52" spans="1:8">
      <c r="A52" t="s">
        <v>1586</v>
      </c>
      <c r="B52" t="s">
        <v>21</v>
      </c>
      <c r="C52" s="44">
        <f t="shared" si="0"/>
        <v>80451</v>
      </c>
      <c r="D52" s="44">
        <v>40017</v>
      </c>
      <c r="E52" s="44">
        <v>24880</v>
      </c>
      <c r="F52" s="44">
        <v>15357</v>
      </c>
      <c r="G52" s="9"/>
      <c r="H52" s="44">
        <v>160705</v>
      </c>
    </row>
    <row r="53" spans="1:8">
      <c r="A53" t="s">
        <v>157</v>
      </c>
      <c r="B53" t="s">
        <v>24</v>
      </c>
      <c r="C53" s="44">
        <f t="shared" si="0"/>
        <v>160635</v>
      </c>
      <c r="D53" s="44">
        <v>0</v>
      </c>
      <c r="E53" s="45">
        <v>0</v>
      </c>
      <c r="F53" s="44">
        <v>0</v>
      </c>
      <c r="G53" s="9"/>
      <c r="H53" s="44">
        <v>160635</v>
      </c>
    </row>
    <row r="54" spans="1:8">
      <c r="A54" t="s">
        <v>158</v>
      </c>
      <c r="B54" t="s">
        <v>25</v>
      </c>
      <c r="C54" s="44">
        <f t="shared" si="0"/>
        <v>160635</v>
      </c>
      <c r="D54" s="44">
        <v>0</v>
      </c>
      <c r="E54" s="45">
        <v>0</v>
      </c>
      <c r="F54" s="44">
        <v>0</v>
      </c>
      <c r="G54" s="9"/>
      <c r="H54" s="44">
        <v>160635</v>
      </c>
    </row>
    <row r="55" spans="1:8">
      <c r="A55" t="s">
        <v>159</v>
      </c>
      <c r="B55" t="s">
        <v>21</v>
      </c>
      <c r="C55" s="44">
        <f t="shared" si="0"/>
        <v>93436</v>
      </c>
      <c r="D55" s="44">
        <v>51171</v>
      </c>
      <c r="E55" s="44">
        <v>2776</v>
      </c>
      <c r="F55" s="44">
        <v>13207</v>
      </c>
      <c r="G55" s="9"/>
      <c r="H55" s="44">
        <v>160590</v>
      </c>
    </row>
    <row r="56" spans="1:8">
      <c r="A56" t="s">
        <v>160</v>
      </c>
      <c r="B56" t="s">
        <v>20</v>
      </c>
      <c r="C56" s="44">
        <f t="shared" si="0"/>
        <v>90627</v>
      </c>
      <c r="D56" s="44">
        <v>34416</v>
      </c>
      <c r="E56" s="44">
        <v>27661</v>
      </c>
      <c r="F56" s="44">
        <v>7296</v>
      </c>
      <c r="G56" s="9"/>
      <c r="H56" s="44">
        <v>160000</v>
      </c>
    </row>
    <row r="57" spans="1:8">
      <c r="A57" t="s">
        <v>161</v>
      </c>
      <c r="B57" t="s">
        <v>11</v>
      </c>
      <c r="C57" s="44">
        <f t="shared" si="0"/>
        <v>94879</v>
      </c>
      <c r="D57" s="44">
        <v>30643</v>
      </c>
      <c r="E57" s="44">
        <v>27551</v>
      </c>
      <c r="F57" s="44">
        <v>6228</v>
      </c>
      <c r="G57" s="9"/>
      <c r="H57" s="44">
        <v>159301</v>
      </c>
    </row>
    <row r="58" spans="1:8">
      <c r="A58" t="s">
        <v>162</v>
      </c>
      <c r="B58" t="s">
        <v>16</v>
      </c>
      <c r="C58" s="44">
        <f t="shared" si="0"/>
        <v>112139</v>
      </c>
      <c r="D58" s="44">
        <v>30743</v>
      </c>
      <c r="E58" s="44">
        <v>2991</v>
      </c>
      <c r="F58" s="44">
        <v>13310</v>
      </c>
      <c r="G58" s="9"/>
      <c r="H58" s="44">
        <v>159183</v>
      </c>
    </row>
    <row r="59" spans="1:8">
      <c r="A59" t="s">
        <v>163</v>
      </c>
      <c r="B59" t="s">
        <v>15</v>
      </c>
      <c r="C59" s="44">
        <f t="shared" si="0"/>
        <v>78717</v>
      </c>
      <c r="D59" s="44">
        <v>30182</v>
      </c>
      <c r="E59" s="44">
        <v>44930</v>
      </c>
      <c r="F59" s="44">
        <v>4896</v>
      </c>
      <c r="G59" s="9"/>
      <c r="H59" s="44">
        <v>158725</v>
      </c>
    </row>
    <row r="60" spans="1:8">
      <c r="A60" t="s">
        <v>164</v>
      </c>
      <c r="B60" t="s">
        <v>26</v>
      </c>
      <c r="C60" s="44">
        <f t="shared" si="0"/>
        <v>111056</v>
      </c>
      <c r="D60" s="44">
        <v>300</v>
      </c>
      <c r="E60" s="45">
        <v>42933</v>
      </c>
      <c r="F60" s="44">
        <v>4224</v>
      </c>
      <c r="G60" s="9"/>
      <c r="H60" s="44">
        <v>158513</v>
      </c>
    </row>
    <row r="61" spans="1:8">
      <c r="A61" t="s">
        <v>165</v>
      </c>
      <c r="B61" t="s">
        <v>11</v>
      </c>
      <c r="C61" s="44">
        <f t="shared" si="0"/>
        <v>91003</v>
      </c>
      <c r="D61" s="44">
        <v>34416</v>
      </c>
      <c r="E61" s="44">
        <v>22467</v>
      </c>
      <c r="F61" s="44">
        <v>9796</v>
      </c>
      <c r="G61" s="9"/>
      <c r="H61" s="44">
        <v>157682</v>
      </c>
    </row>
    <row r="62" spans="1:8">
      <c r="A62" t="s">
        <v>166</v>
      </c>
      <c r="B62" t="s">
        <v>21</v>
      </c>
      <c r="C62" s="44">
        <f t="shared" si="0"/>
        <v>93385</v>
      </c>
      <c r="D62" s="44">
        <v>30264</v>
      </c>
      <c r="E62" s="44">
        <v>21695</v>
      </c>
      <c r="F62" s="44">
        <v>11266</v>
      </c>
      <c r="G62" s="9"/>
      <c r="H62" s="44">
        <v>156610</v>
      </c>
    </row>
    <row r="63" spans="1:8">
      <c r="A63" t="s">
        <v>167</v>
      </c>
      <c r="B63" t="s">
        <v>21</v>
      </c>
      <c r="C63" s="44">
        <f t="shared" si="0"/>
        <v>85644</v>
      </c>
      <c r="D63" s="44">
        <v>46138</v>
      </c>
      <c r="E63" s="44">
        <v>13537</v>
      </c>
      <c r="F63" s="44">
        <v>10945</v>
      </c>
      <c r="G63" s="9"/>
      <c r="H63" s="44">
        <v>156264</v>
      </c>
    </row>
    <row r="64" spans="1:8">
      <c r="A64" t="s">
        <v>168</v>
      </c>
      <c r="B64" t="s">
        <v>20</v>
      </c>
      <c r="C64" s="44">
        <f t="shared" si="0"/>
        <v>88050</v>
      </c>
      <c r="D64" s="44">
        <v>28959</v>
      </c>
      <c r="E64" s="44">
        <v>31329</v>
      </c>
      <c r="F64" s="44">
        <v>7772</v>
      </c>
      <c r="G64" s="9"/>
      <c r="H64" s="44">
        <v>156110</v>
      </c>
    </row>
    <row r="65" spans="1:8">
      <c r="A65" t="s">
        <v>169</v>
      </c>
      <c r="B65" t="s">
        <v>15</v>
      </c>
      <c r="C65" s="44">
        <f t="shared" si="0"/>
        <v>81707</v>
      </c>
      <c r="D65" s="44">
        <v>22894</v>
      </c>
      <c r="E65" s="44">
        <v>45571</v>
      </c>
      <c r="F65" s="44">
        <v>5386</v>
      </c>
      <c r="G65" s="9"/>
      <c r="H65" s="44">
        <v>155558</v>
      </c>
    </row>
    <row r="66" spans="1:8">
      <c r="A66" t="s">
        <v>170</v>
      </c>
      <c r="B66" t="s">
        <v>16</v>
      </c>
      <c r="C66" s="44">
        <f t="shared" si="0"/>
        <v>101363</v>
      </c>
      <c r="D66" s="44">
        <v>33393</v>
      </c>
      <c r="E66" s="44">
        <v>6990</v>
      </c>
      <c r="F66" s="44">
        <v>11894</v>
      </c>
      <c r="G66" s="9"/>
      <c r="H66" s="44">
        <v>153640</v>
      </c>
    </row>
    <row r="67" spans="1:8">
      <c r="A67" t="s">
        <v>171</v>
      </c>
      <c r="B67" t="s">
        <v>27</v>
      </c>
      <c r="C67" s="44">
        <f t="shared" si="0"/>
        <v>153122</v>
      </c>
      <c r="D67" s="44">
        <v>0</v>
      </c>
      <c r="E67" s="45">
        <v>0</v>
      </c>
      <c r="F67" s="44">
        <v>0</v>
      </c>
      <c r="G67" s="9"/>
      <c r="H67" s="44">
        <v>153122</v>
      </c>
    </row>
    <row r="68" spans="1:8">
      <c r="A68" t="s">
        <v>172</v>
      </c>
      <c r="B68" t="s">
        <v>11</v>
      </c>
      <c r="C68" s="44">
        <f t="shared" si="0"/>
        <v>103293</v>
      </c>
      <c r="D68" s="44">
        <v>9005</v>
      </c>
      <c r="E68" s="44">
        <v>33033</v>
      </c>
      <c r="F68" s="44">
        <v>5777</v>
      </c>
      <c r="G68" s="9"/>
      <c r="H68" s="44">
        <v>151108</v>
      </c>
    </row>
    <row r="69" spans="1:8">
      <c r="A69" t="s">
        <v>173</v>
      </c>
      <c r="B69" t="s">
        <v>18</v>
      </c>
      <c r="C69" s="44">
        <f t="shared" si="0"/>
        <v>74226</v>
      </c>
      <c r="D69" s="44">
        <v>32605</v>
      </c>
      <c r="E69" s="44">
        <v>38074</v>
      </c>
      <c r="F69" s="44">
        <v>6104</v>
      </c>
      <c r="G69" s="9"/>
      <c r="H69" s="44">
        <v>151009</v>
      </c>
    </row>
    <row r="70" spans="1:8">
      <c r="A70" t="s">
        <v>174</v>
      </c>
      <c r="B70" t="s">
        <v>18</v>
      </c>
      <c r="C70" s="44">
        <f t="shared" ref="C70:C125" si="1">H70-F70-D70-E70</f>
        <v>76992</v>
      </c>
      <c r="D70" s="44">
        <v>35391</v>
      </c>
      <c r="E70" s="44">
        <v>28757</v>
      </c>
      <c r="F70" s="44">
        <v>8321</v>
      </c>
      <c r="G70" s="9"/>
      <c r="H70" s="44">
        <v>149461</v>
      </c>
    </row>
    <row r="71" spans="1:8">
      <c r="A71" t="s">
        <v>175</v>
      </c>
      <c r="B71" t="s">
        <v>15</v>
      </c>
      <c r="C71" s="44">
        <f t="shared" si="1"/>
        <v>79065</v>
      </c>
      <c r="D71" s="44">
        <v>30182</v>
      </c>
      <c r="E71" s="44">
        <v>33574</v>
      </c>
      <c r="F71" s="44">
        <v>5386</v>
      </c>
      <c r="G71" s="9"/>
      <c r="H71" s="44">
        <v>148207</v>
      </c>
    </row>
    <row r="72" spans="1:8">
      <c r="A72" t="s">
        <v>176</v>
      </c>
      <c r="B72" t="s">
        <v>15</v>
      </c>
      <c r="C72" s="44">
        <f t="shared" si="1"/>
        <v>79811</v>
      </c>
      <c r="D72" s="44">
        <v>30182</v>
      </c>
      <c r="E72" s="44">
        <v>32763</v>
      </c>
      <c r="F72" s="44">
        <v>5386</v>
      </c>
      <c r="G72" s="9"/>
      <c r="H72" s="44">
        <v>148142</v>
      </c>
    </row>
    <row r="73" spans="1:8">
      <c r="A73" t="s">
        <v>177</v>
      </c>
      <c r="B73" t="s">
        <v>18</v>
      </c>
      <c r="C73" s="44">
        <f t="shared" si="1"/>
        <v>80138</v>
      </c>
      <c r="D73" s="44">
        <v>25909</v>
      </c>
      <c r="E73" s="44">
        <v>32575</v>
      </c>
      <c r="F73" s="44">
        <v>8544</v>
      </c>
      <c r="G73" s="9"/>
      <c r="H73" s="44">
        <v>147166</v>
      </c>
    </row>
    <row r="74" spans="1:8">
      <c r="A74" t="s">
        <v>178</v>
      </c>
      <c r="B74" t="s">
        <v>15</v>
      </c>
      <c r="C74" s="44">
        <f t="shared" si="1"/>
        <v>80953</v>
      </c>
      <c r="D74" s="44">
        <v>33459</v>
      </c>
      <c r="E74" s="44">
        <v>26662</v>
      </c>
      <c r="F74" s="44">
        <v>5892</v>
      </c>
      <c r="G74" s="9"/>
      <c r="H74" s="44">
        <v>146966</v>
      </c>
    </row>
    <row r="75" spans="1:8">
      <c r="A75" t="s">
        <v>179</v>
      </c>
      <c r="B75" t="s">
        <v>28</v>
      </c>
      <c r="C75" s="44">
        <f t="shared" si="1"/>
        <v>132871</v>
      </c>
      <c r="D75" s="44">
        <v>0</v>
      </c>
      <c r="E75" s="45">
        <v>0</v>
      </c>
      <c r="F75" s="44">
        <v>13872</v>
      </c>
      <c r="G75" s="9"/>
      <c r="H75" s="44">
        <v>146743</v>
      </c>
    </row>
    <row r="76" spans="1:8">
      <c r="A76" t="s">
        <v>180</v>
      </c>
      <c r="B76" t="s">
        <v>18</v>
      </c>
      <c r="C76" s="44">
        <f t="shared" si="1"/>
        <v>74705</v>
      </c>
      <c r="D76" s="44">
        <v>28032</v>
      </c>
      <c r="E76" s="44">
        <v>38069</v>
      </c>
      <c r="F76" s="44">
        <v>5834</v>
      </c>
      <c r="G76" s="9"/>
      <c r="H76" s="44">
        <v>146640</v>
      </c>
    </row>
    <row r="77" spans="1:8">
      <c r="A77" t="s">
        <v>181</v>
      </c>
      <c r="B77" t="s">
        <v>15</v>
      </c>
      <c r="C77" s="44">
        <f t="shared" si="1"/>
        <v>79480</v>
      </c>
      <c r="D77" s="44">
        <v>24810</v>
      </c>
      <c r="E77" s="44">
        <v>37074</v>
      </c>
      <c r="F77" s="44">
        <v>5198</v>
      </c>
      <c r="G77" s="9"/>
      <c r="H77" s="44">
        <v>146562</v>
      </c>
    </row>
    <row r="78" spans="1:8">
      <c r="A78" t="s">
        <v>182</v>
      </c>
      <c r="B78" t="s">
        <v>20</v>
      </c>
      <c r="C78" s="44">
        <f t="shared" si="1"/>
        <v>94457</v>
      </c>
      <c r="D78" s="44">
        <v>25961</v>
      </c>
      <c r="E78" s="44">
        <v>20341</v>
      </c>
      <c r="F78" s="44">
        <v>5768</v>
      </c>
      <c r="G78" s="9"/>
      <c r="H78" s="44">
        <v>146527</v>
      </c>
    </row>
    <row r="79" spans="1:8">
      <c r="A79" t="s">
        <v>183</v>
      </c>
      <c r="B79" t="s">
        <v>29</v>
      </c>
      <c r="C79" s="44">
        <f>H79-F79-D79-E79</f>
        <v>134422</v>
      </c>
      <c r="D79" s="44">
        <v>0</v>
      </c>
      <c r="E79" s="45">
        <v>0</v>
      </c>
      <c r="F79" s="44">
        <v>11216</v>
      </c>
      <c r="G79" s="9"/>
      <c r="H79" s="44">
        <v>145638</v>
      </c>
    </row>
    <row r="80" spans="1:8">
      <c r="A80" t="s">
        <v>184</v>
      </c>
      <c r="B80" t="s">
        <v>18</v>
      </c>
      <c r="C80" s="44">
        <f t="shared" si="1"/>
        <v>74512</v>
      </c>
      <c r="D80" s="44">
        <v>30539</v>
      </c>
      <c r="E80" s="44">
        <v>31106</v>
      </c>
      <c r="F80" s="44">
        <v>9453</v>
      </c>
      <c r="G80" s="9"/>
      <c r="H80" s="44">
        <v>145610</v>
      </c>
    </row>
    <row r="81" spans="1:8">
      <c r="A81" t="s">
        <v>185</v>
      </c>
      <c r="B81" t="s">
        <v>21</v>
      </c>
      <c r="C81" s="44">
        <f t="shared" si="1"/>
        <v>93121</v>
      </c>
      <c r="D81" s="44">
        <v>37844</v>
      </c>
      <c r="E81" s="44">
        <v>0</v>
      </c>
      <c r="F81" s="44">
        <v>12067</v>
      </c>
      <c r="G81" s="9"/>
      <c r="H81" s="44">
        <v>143032</v>
      </c>
    </row>
    <row r="82" spans="1:8">
      <c r="A82" t="s">
        <v>186</v>
      </c>
      <c r="B82" t="s">
        <v>18</v>
      </c>
      <c r="C82" s="44">
        <f t="shared" si="1"/>
        <v>80540</v>
      </c>
      <c r="D82" s="44">
        <v>16735</v>
      </c>
      <c r="E82" s="44">
        <v>40635</v>
      </c>
      <c r="F82" s="44">
        <v>5110</v>
      </c>
      <c r="G82" s="9"/>
      <c r="H82" s="44">
        <v>143020</v>
      </c>
    </row>
    <row r="83" spans="1:8">
      <c r="A83" t="s">
        <v>187</v>
      </c>
      <c r="B83" t="s">
        <v>18</v>
      </c>
      <c r="C83" s="44">
        <f t="shared" si="1"/>
        <v>79595</v>
      </c>
      <c r="D83" s="44">
        <v>22798</v>
      </c>
      <c r="E83" s="44">
        <v>33983</v>
      </c>
      <c r="F83" s="44">
        <v>5837</v>
      </c>
      <c r="G83" s="9"/>
      <c r="H83" s="44">
        <v>142213</v>
      </c>
    </row>
    <row r="84" spans="1:8">
      <c r="A84" t="s">
        <v>188</v>
      </c>
      <c r="B84" t="s">
        <v>18</v>
      </c>
      <c r="C84" s="44">
        <f t="shared" si="1"/>
        <v>81744</v>
      </c>
      <c r="D84" s="44">
        <v>27508</v>
      </c>
      <c r="E84" s="44">
        <v>27593</v>
      </c>
      <c r="F84" s="44">
        <v>5110</v>
      </c>
      <c r="G84" s="9"/>
      <c r="H84" s="44">
        <v>141955</v>
      </c>
    </row>
    <row r="85" spans="1:8">
      <c r="A85" t="s">
        <v>189</v>
      </c>
      <c r="B85" t="s">
        <v>18</v>
      </c>
      <c r="C85" s="44">
        <f t="shared" si="1"/>
        <v>74609</v>
      </c>
      <c r="D85" s="44">
        <v>37827</v>
      </c>
      <c r="E85" s="44">
        <v>15425</v>
      </c>
      <c r="F85" s="44">
        <v>12464</v>
      </c>
      <c r="G85" s="9"/>
      <c r="H85" s="44">
        <v>140325</v>
      </c>
    </row>
    <row r="86" spans="1:8">
      <c r="A86" t="s">
        <v>190</v>
      </c>
      <c r="B86" t="s">
        <v>21</v>
      </c>
      <c r="C86" s="44">
        <f t="shared" si="1"/>
        <v>93351</v>
      </c>
      <c r="D86" s="44">
        <v>38596</v>
      </c>
      <c r="E86" s="44">
        <v>0</v>
      </c>
      <c r="F86" s="44">
        <v>7536</v>
      </c>
      <c r="G86" s="9"/>
      <c r="H86" s="44">
        <v>139483</v>
      </c>
    </row>
    <row r="87" spans="1:8">
      <c r="A87" t="s">
        <v>191</v>
      </c>
      <c r="B87" t="s">
        <v>11</v>
      </c>
      <c r="C87" s="44">
        <f t="shared" si="1"/>
        <v>95066</v>
      </c>
      <c r="D87" s="44">
        <v>27163</v>
      </c>
      <c r="E87" s="44">
        <v>11193</v>
      </c>
      <c r="F87" s="44">
        <v>6060</v>
      </c>
      <c r="G87" s="9"/>
      <c r="H87" s="44">
        <v>139482</v>
      </c>
    </row>
    <row r="88" spans="1:8">
      <c r="A88" t="s">
        <v>192</v>
      </c>
      <c r="B88" t="s">
        <v>20</v>
      </c>
      <c r="C88" s="44">
        <f t="shared" si="1"/>
        <v>99290</v>
      </c>
      <c r="D88" s="44">
        <v>20888</v>
      </c>
      <c r="E88" s="44">
        <v>13706</v>
      </c>
      <c r="F88" s="44">
        <v>5518</v>
      </c>
      <c r="G88" s="9"/>
      <c r="H88" s="44">
        <v>139402</v>
      </c>
    </row>
    <row r="89" spans="1:8">
      <c r="A89" t="s">
        <v>193</v>
      </c>
      <c r="B89" t="s">
        <v>15</v>
      </c>
      <c r="C89" s="44">
        <f t="shared" si="1"/>
        <v>78451</v>
      </c>
      <c r="D89" s="44">
        <v>25210</v>
      </c>
      <c r="E89" s="44">
        <v>27586</v>
      </c>
      <c r="F89" s="44">
        <v>7680</v>
      </c>
      <c r="G89" s="9"/>
      <c r="H89" s="44">
        <v>138927</v>
      </c>
    </row>
    <row r="90" spans="1:8">
      <c r="A90" t="s">
        <v>194</v>
      </c>
      <c r="B90" t="s">
        <v>17</v>
      </c>
      <c r="C90" s="44">
        <f t="shared" si="1"/>
        <v>72768</v>
      </c>
      <c r="D90" s="44">
        <v>4910</v>
      </c>
      <c r="E90" s="44">
        <v>54942</v>
      </c>
      <c r="F90" s="44">
        <v>3947</v>
      </c>
      <c r="G90" s="9"/>
      <c r="H90" s="44">
        <v>136567</v>
      </c>
    </row>
    <row r="91" spans="1:8">
      <c r="A91" t="s">
        <v>195</v>
      </c>
      <c r="B91" t="s">
        <v>30</v>
      </c>
      <c r="C91" s="44">
        <f t="shared" si="1"/>
        <v>129534</v>
      </c>
      <c r="D91" s="44">
        <v>0</v>
      </c>
      <c r="E91" s="45">
        <v>0</v>
      </c>
      <c r="F91" s="44">
        <v>5366</v>
      </c>
      <c r="H91" s="44">
        <v>134900</v>
      </c>
    </row>
    <row r="92" spans="1:8">
      <c r="A92" t="s">
        <v>196</v>
      </c>
      <c r="B92" t="s">
        <v>20</v>
      </c>
      <c r="C92" s="44">
        <f t="shared" si="1"/>
        <v>83864</v>
      </c>
      <c r="D92" s="44">
        <v>12840</v>
      </c>
      <c r="E92" s="44">
        <v>28269</v>
      </c>
      <c r="F92" s="44">
        <v>9534</v>
      </c>
      <c r="G92" s="9"/>
      <c r="H92" s="44">
        <v>134507</v>
      </c>
    </row>
    <row r="93" spans="1:8">
      <c r="A93" t="s">
        <v>197</v>
      </c>
      <c r="B93" t="s">
        <v>31</v>
      </c>
      <c r="C93" s="44">
        <f t="shared" si="1"/>
        <v>134422</v>
      </c>
      <c r="D93" s="44">
        <v>0</v>
      </c>
      <c r="E93" s="45">
        <v>0</v>
      </c>
      <c r="F93" s="44">
        <v>0</v>
      </c>
      <c r="G93" s="9"/>
      <c r="H93" s="44">
        <v>134422</v>
      </c>
    </row>
    <row r="94" spans="1:8">
      <c r="A94" t="s">
        <v>198</v>
      </c>
      <c r="B94" t="s">
        <v>18</v>
      </c>
      <c r="C94" s="44">
        <f t="shared" si="1"/>
        <v>74322</v>
      </c>
      <c r="D94" s="44">
        <v>40520</v>
      </c>
      <c r="E94" s="44">
        <v>12354</v>
      </c>
      <c r="F94" s="44">
        <v>6548</v>
      </c>
      <c r="G94" s="9"/>
      <c r="H94" s="44">
        <v>133744</v>
      </c>
    </row>
    <row r="95" spans="1:8">
      <c r="A95" t="s">
        <v>199</v>
      </c>
      <c r="B95" t="s">
        <v>20</v>
      </c>
      <c r="C95" s="44">
        <f t="shared" si="1"/>
        <v>87612</v>
      </c>
      <c r="D95" s="44">
        <v>11983</v>
      </c>
      <c r="E95" s="44">
        <v>26656</v>
      </c>
      <c r="F95" s="44">
        <v>6799</v>
      </c>
      <c r="G95" s="9"/>
      <c r="H95" s="44">
        <v>133050</v>
      </c>
    </row>
    <row r="96" spans="1:8">
      <c r="A96" t="s">
        <v>200</v>
      </c>
      <c r="B96" t="s">
        <v>17</v>
      </c>
      <c r="C96" s="44">
        <f t="shared" si="1"/>
        <v>72713</v>
      </c>
      <c r="D96" s="44">
        <v>4887</v>
      </c>
      <c r="E96" s="44">
        <v>48745</v>
      </c>
      <c r="F96" s="44">
        <v>3947</v>
      </c>
      <c r="G96" s="9"/>
      <c r="H96" s="44">
        <v>130292</v>
      </c>
    </row>
    <row r="97" spans="1:8">
      <c r="A97" t="s">
        <v>201</v>
      </c>
      <c r="B97" t="s">
        <v>18</v>
      </c>
      <c r="C97" s="44">
        <f t="shared" si="1"/>
        <v>74542</v>
      </c>
      <c r="D97" s="44">
        <v>32347</v>
      </c>
      <c r="E97" s="44">
        <v>17013</v>
      </c>
      <c r="F97" s="44">
        <v>6090</v>
      </c>
      <c r="G97" s="9"/>
      <c r="H97" s="44">
        <v>129992</v>
      </c>
    </row>
    <row r="98" spans="1:8">
      <c r="A98" t="s">
        <v>202</v>
      </c>
      <c r="B98" t="s">
        <v>18</v>
      </c>
      <c r="C98" s="44">
        <f t="shared" si="1"/>
        <v>74499</v>
      </c>
      <c r="D98" s="44">
        <v>30823</v>
      </c>
      <c r="E98" s="44">
        <v>18349</v>
      </c>
      <c r="F98" s="44">
        <v>6158</v>
      </c>
      <c r="G98" s="9"/>
      <c r="H98" s="44">
        <v>129829</v>
      </c>
    </row>
    <row r="99" spans="1:8">
      <c r="A99" t="s">
        <v>203</v>
      </c>
      <c r="B99" t="s">
        <v>18</v>
      </c>
      <c r="C99" s="44">
        <f t="shared" si="1"/>
        <v>74315</v>
      </c>
      <c r="D99" s="44">
        <v>33702</v>
      </c>
      <c r="E99" s="44">
        <v>0</v>
      </c>
      <c r="F99" s="44">
        <v>21607</v>
      </c>
      <c r="G99" s="9"/>
      <c r="H99" s="44">
        <v>129624</v>
      </c>
    </row>
    <row r="100" spans="1:8">
      <c r="A100" t="s">
        <v>204</v>
      </c>
      <c r="B100" t="s">
        <v>21</v>
      </c>
      <c r="C100" s="44">
        <f t="shared" si="1"/>
        <v>77013</v>
      </c>
      <c r="D100" s="44">
        <v>29023</v>
      </c>
      <c r="E100" s="44">
        <v>15935</v>
      </c>
      <c r="F100" s="44">
        <v>6460</v>
      </c>
      <c r="G100" s="9"/>
      <c r="H100" s="44">
        <v>128431</v>
      </c>
    </row>
    <row r="101" spans="1:8">
      <c r="A101" t="s">
        <v>207</v>
      </c>
      <c r="B101" t="s">
        <v>18</v>
      </c>
      <c r="C101" s="44">
        <f t="shared" si="1"/>
        <v>74392</v>
      </c>
      <c r="D101" s="44">
        <v>34187</v>
      </c>
      <c r="E101" s="44">
        <v>13386</v>
      </c>
      <c r="F101" s="44">
        <v>6241</v>
      </c>
      <c r="G101" s="9"/>
      <c r="H101" s="44">
        <v>128206</v>
      </c>
    </row>
    <row r="102" spans="1:8">
      <c r="A102" t="s">
        <v>205</v>
      </c>
      <c r="B102" t="s">
        <v>32</v>
      </c>
      <c r="C102" s="44">
        <f t="shared" si="1"/>
        <v>124651</v>
      </c>
      <c r="D102" s="44">
        <v>2963</v>
      </c>
      <c r="E102" s="45">
        <v>0</v>
      </c>
      <c r="F102" s="44">
        <v>0</v>
      </c>
      <c r="G102" s="9"/>
      <c r="H102" s="44">
        <v>127614</v>
      </c>
    </row>
    <row r="103" spans="1:8">
      <c r="A103" t="s">
        <v>206</v>
      </c>
      <c r="B103" t="s">
        <v>20</v>
      </c>
      <c r="C103" s="44">
        <f t="shared" si="1"/>
        <v>90613</v>
      </c>
      <c r="D103" s="44">
        <v>17263</v>
      </c>
      <c r="E103" s="44">
        <v>13246</v>
      </c>
      <c r="F103" s="44">
        <v>5351</v>
      </c>
      <c r="G103" s="9"/>
      <c r="H103" s="44">
        <v>126473</v>
      </c>
    </row>
    <row r="104" spans="1:8">
      <c r="A104" t="s">
        <v>208</v>
      </c>
      <c r="B104" t="s">
        <v>18</v>
      </c>
      <c r="C104" s="44">
        <f t="shared" si="1"/>
        <v>79370</v>
      </c>
      <c r="D104" s="44">
        <v>26992</v>
      </c>
      <c r="E104" s="44">
        <v>13738</v>
      </c>
      <c r="F104" s="44">
        <v>6082</v>
      </c>
      <c r="G104" s="9"/>
      <c r="H104" s="44">
        <v>126182</v>
      </c>
    </row>
    <row r="105" spans="1:8">
      <c r="A105" t="s">
        <v>209</v>
      </c>
      <c r="B105" t="s">
        <v>18</v>
      </c>
      <c r="C105" s="44">
        <f t="shared" si="1"/>
        <v>74319</v>
      </c>
      <c r="D105" s="44">
        <v>25169</v>
      </c>
      <c r="E105" s="44">
        <v>16762</v>
      </c>
      <c r="F105" s="44">
        <v>5676</v>
      </c>
      <c r="G105" s="9"/>
      <c r="H105" s="44">
        <v>121926</v>
      </c>
    </row>
    <row r="106" spans="1:8">
      <c r="A106" t="s">
        <v>210</v>
      </c>
      <c r="B106" t="s">
        <v>17</v>
      </c>
      <c r="C106" s="44">
        <f t="shared" si="1"/>
        <v>68433</v>
      </c>
      <c r="D106" s="44">
        <v>2773</v>
      </c>
      <c r="E106" s="44">
        <v>46647</v>
      </c>
      <c r="F106" s="44">
        <v>3666</v>
      </c>
      <c r="G106" s="9"/>
      <c r="H106" s="44">
        <v>121519</v>
      </c>
    </row>
    <row r="107" spans="1:8">
      <c r="A107" t="s">
        <v>1128</v>
      </c>
      <c r="B107" t="s">
        <v>18</v>
      </c>
      <c r="C107" s="44">
        <f t="shared" si="1"/>
        <v>74216</v>
      </c>
      <c r="D107" s="44">
        <v>27867</v>
      </c>
      <c r="E107" s="44">
        <v>13557</v>
      </c>
      <c r="F107" s="44">
        <v>5836</v>
      </c>
      <c r="G107" s="9"/>
      <c r="H107" s="44">
        <v>121476</v>
      </c>
    </row>
    <row r="108" spans="1:8">
      <c r="A108" t="s">
        <v>211</v>
      </c>
      <c r="B108" t="s">
        <v>18</v>
      </c>
      <c r="C108" s="44">
        <f t="shared" si="1"/>
        <v>75772</v>
      </c>
      <c r="D108" s="44">
        <v>27442</v>
      </c>
      <c r="E108" s="44">
        <v>12165</v>
      </c>
      <c r="F108" s="44">
        <v>5786</v>
      </c>
      <c r="G108" s="9"/>
      <c r="H108" s="44">
        <v>121165</v>
      </c>
    </row>
    <row r="109" spans="1:8">
      <c r="A109" t="s">
        <v>212</v>
      </c>
      <c r="B109" t="s">
        <v>33</v>
      </c>
      <c r="C109" s="44">
        <f t="shared" si="1"/>
        <v>120482</v>
      </c>
      <c r="D109" s="44">
        <v>613</v>
      </c>
      <c r="E109" s="45">
        <v>0</v>
      </c>
      <c r="F109" s="44">
        <v>0</v>
      </c>
      <c r="G109" s="9"/>
      <c r="H109" s="44">
        <v>121095</v>
      </c>
    </row>
    <row r="110" spans="1:8">
      <c r="A110" t="s">
        <v>213</v>
      </c>
      <c r="B110" t="s">
        <v>34</v>
      </c>
      <c r="C110" s="44">
        <f t="shared" si="1"/>
        <v>120904</v>
      </c>
      <c r="D110" s="44">
        <v>0</v>
      </c>
      <c r="E110" s="45">
        <v>0</v>
      </c>
      <c r="F110" s="44">
        <v>0</v>
      </c>
      <c r="G110" s="9"/>
      <c r="H110" s="44">
        <v>120904</v>
      </c>
    </row>
    <row r="111" spans="1:8">
      <c r="A111" t="s">
        <v>214</v>
      </c>
      <c r="B111" t="s">
        <v>18</v>
      </c>
      <c r="C111" s="44">
        <f t="shared" si="1"/>
        <v>74560</v>
      </c>
      <c r="D111" s="44">
        <v>37939</v>
      </c>
      <c r="E111" s="44">
        <v>1919</v>
      </c>
      <c r="F111" s="44">
        <v>6437</v>
      </c>
      <c r="G111" s="9"/>
      <c r="H111" s="44">
        <v>120855</v>
      </c>
    </row>
    <row r="112" spans="1:8">
      <c r="A112" t="s">
        <v>215</v>
      </c>
      <c r="B112" t="s">
        <v>18</v>
      </c>
      <c r="C112" s="44">
        <f t="shared" si="1"/>
        <v>77402</v>
      </c>
      <c r="D112" s="44">
        <v>26893</v>
      </c>
      <c r="E112" s="44">
        <v>7091</v>
      </c>
      <c r="F112" s="44">
        <v>9025</v>
      </c>
      <c r="G112" s="9"/>
      <c r="H112" s="44">
        <v>120411</v>
      </c>
    </row>
    <row r="113" spans="1:8">
      <c r="A113" t="s">
        <v>216</v>
      </c>
      <c r="B113" t="s">
        <v>17</v>
      </c>
      <c r="C113" s="44">
        <f t="shared" si="1"/>
        <v>66934</v>
      </c>
      <c r="D113" s="44">
        <v>3662</v>
      </c>
      <c r="E113" s="44">
        <v>44558</v>
      </c>
      <c r="F113" s="44">
        <v>3799</v>
      </c>
      <c r="G113" s="9"/>
      <c r="H113" s="44">
        <v>118953</v>
      </c>
    </row>
    <row r="114" spans="1:8">
      <c r="A114" t="s">
        <v>281</v>
      </c>
      <c r="B114" t="s">
        <v>282</v>
      </c>
      <c r="C114" s="44">
        <f>H114-F114-D114-E114</f>
        <v>112908</v>
      </c>
      <c r="D114" s="44">
        <v>0</v>
      </c>
      <c r="E114" s="45">
        <v>0</v>
      </c>
      <c r="F114" s="44">
        <v>5786</v>
      </c>
      <c r="G114" s="9"/>
      <c r="H114" s="44">
        <v>118694</v>
      </c>
    </row>
    <row r="115" spans="1:8">
      <c r="A115" t="s">
        <v>218</v>
      </c>
      <c r="B115" t="s">
        <v>35</v>
      </c>
      <c r="C115" s="44">
        <f t="shared" si="1"/>
        <v>118604</v>
      </c>
      <c r="D115" s="44">
        <v>0</v>
      </c>
      <c r="E115" s="45">
        <v>0</v>
      </c>
      <c r="F115" s="44">
        <v>0</v>
      </c>
      <c r="G115" s="9"/>
      <c r="H115" s="44">
        <v>118604</v>
      </c>
    </row>
    <row r="116" spans="1:8">
      <c r="A116" t="s">
        <v>219</v>
      </c>
      <c r="B116" t="s">
        <v>36</v>
      </c>
      <c r="C116" s="44">
        <f t="shared" si="1"/>
        <v>76716</v>
      </c>
      <c r="D116" s="44">
        <v>12359</v>
      </c>
      <c r="E116" s="45">
        <v>23275</v>
      </c>
      <c r="F116" s="44">
        <v>5841</v>
      </c>
      <c r="G116" s="9"/>
      <c r="H116" s="44">
        <v>118191</v>
      </c>
    </row>
    <row r="117" spans="1:8">
      <c r="A117" t="s">
        <v>220</v>
      </c>
      <c r="B117" t="s">
        <v>37</v>
      </c>
      <c r="C117" s="44">
        <f t="shared" si="1"/>
        <v>106327</v>
      </c>
      <c r="D117" s="44">
        <v>4704</v>
      </c>
      <c r="E117" s="45">
        <v>412</v>
      </c>
      <c r="F117" s="44">
        <v>5200</v>
      </c>
      <c r="G117" s="9"/>
      <c r="H117" s="44">
        <v>116643</v>
      </c>
    </row>
    <row r="118" spans="1:8">
      <c r="A118" t="s">
        <v>221</v>
      </c>
      <c r="B118" t="s">
        <v>15</v>
      </c>
      <c r="C118" s="44">
        <f t="shared" si="1"/>
        <v>78672</v>
      </c>
      <c r="D118" s="44">
        <v>15506</v>
      </c>
      <c r="E118" s="44">
        <v>18539</v>
      </c>
      <c r="F118" s="44">
        <v>3854</v>
      </c>
      <c r="G118" s="9"/>
      <c r="H118" s="44">
        <v>116571</v>
      </c>
    </row>
    <row r="119" spans="1:8">
      <c r="A119" t="s">
        <v>222</v>
      </c>
      <c r="B119" t="s">
        <v>38</v>
      </c>
      <c r="C119" s="44">
        <f t="shared" si="1"/>
        <v>59931</v>
      </c>
      <c r="D119" s="44">
        <v>10545</v>
      </c>
      <c r="E119" s="45">
        <v>42630</v>
      </c>
      <c r="F119" s="44">
        <v>3333</v>
      </c>
      <c r="G119" s="9"/>
      <c r="H119" s="44">
        <v>116439</v>
      </c>
    </row>
    <row r="120" spans="1:8">
      <c r="A120" t="s">
        <v>223</v>
      </c>
      <c r="B120" t="s">
        <v>18</v>
      </c>
      <c r="C120" s="44">
        <f t="shared" si="1"/>
        <v>74196</v>
      </c>
      <c r="D120" s="44">
        <v>27669</v>
      </c>
      <c r="E120" s="44">
        <v>8579</v>
      </c>
      <c r="F120" s="44">
        <v>5834</v>
      </c>
      <c r="G120" s="9"/>
      <c r="H120" s="44">
        <v>116278</v>
      </c>
    </row>
    <row r="121" spans="1:8">
      <c r="A121" t="s">
        <v>224</v>
      </c>
      <c r="B121" t="s">
        <v>39</v>
      </c>
      <c r="C121" s="44">
        <f t="shared" si="1"/>
        <v>115212</v>
      </c>
      <c r="D121" s="44">
        <v>0</v>
      </c>
      <c r="E121" s="45">
        <v>0</v>
      </c>
      <c r="F121" s="44">
        <v>0</v>
      </c>
      <c r="G121" s="9"/>
      <c r="H121" s="44">
        <v>115212</v>
      </c>
    </row>
    <row r="122" spans="1:8">
      <c r="A122" t="s">
        <v>225</v>
      </c>
      <c r="B122" t="s">
        <v>40</v>
      </c>
      <c r="C122" s="44">
        <f t="shared" si="1"/>
        <v>115174</v>
      </c>
      <c r="D122" s="44">
        <v>0</v>
      </c>
      <c r="E122" s="45">
        <v>0</v>
      </c>
      <c r="F122" s="44">
        <v>0</v>
      </c>
      <c r="G122" s="9"/>
      <c r="H122" s="44">
        <v>115174</v>
      </c>
    </row>
    <row r="123" spans="1:8">
      <c r="A123" t="s">
        <v>226</v>
      </c>
      <c r="B123" t="s">
        <v>18</v>
      </c>
      <c r="C123" s="44">
        <f t="shared" si="1"/>
        <v>74381</v>
      </c>
      <c r="D123" s="44">
        <v>33794</v>
      </c>
      <c r="E123" s="44">
        <v>0</v>
      </c>
      <c r="F123" s="44">
        <v>6202</v>
      </c>
      <c r="G123" s="9"/>
      <c r="H123" s="44">
        <v>114377</v>
      </c>
    </row>
    <row r="124" spans="1:8">
      <c r="A124" t="s">
        <v>227</v>
      </c>
      <c r="B124" t="s">
        <v>41</v>
      </c>
      <c r="C124" s="44">
        <f t="shared" si="1"/>
        <v>99236</v>
      </c>
      <c r="D124" s="44">
        <v>300</v>
      </c>
      <c r="E124" s="45">
        <v>10500</v>
      </c>
      <c r="F124" s="44">
        <v>3876</v>
      </c>
      <c r="G124" s="9"/>
      <c r="H124" s="44">
        <v>113912</v>
      </c>
    </row>
    <row r="125" spans="1:8">
      <c r="A125" t="s">
        <v>228</v>
      </c>
      <c r="B125" t="s">
        <v>20</v>
      </c>
      <c r="C125" s="44">
        <f t="shared" si="1"/>
        <v>82399</v>
      </c>
      <c r="D125" s="44">
        <v>13193</v>
      </c>
      <c r="E125" s="44">
        <v>12129</v>
      </c>
      <c r="F125" s="44">
        <v>5682</v>
      </c>
      <c r="G125" s="9"/>
      <c r="H125" s="44">
        <v>113403</v>
      </c>
    </row>
    <row r="126" spans="1:8">
      <c r="A126" t="s">
        <v>229</v>
      </c>
      <c r="B126" t="s">
        <v>15</v>
      </c>
      <c r="C126" s="44">
        <f t="shared" ref="C126:C183" si="2">H126-F126-D126-E126</f>
        <v>59752</v>
      </c>
      <c r="D126" s="44">
        <v>18722</v>
      </c>
      <c r="E126" s="44">
        <v>30922</v>
      </c>
      <c r="F126" s="44">
        <v>3134</v>
      </c>
      <c r="G126" s="9"/>
      <c r="H126" s="44">
        <v>112530</v>
      </c>
    </row>
    <row r="127" spans="1:8">
      <c r="A127" t="s">
        <v>230</v>
      </c>
      <c r="B127" t="s">
        <v>18</v>
      </c>
      <c r="C127" s="44">
        <f t="shared" si="2"/>
        <v>74206</v>
      </c>
      <c r="D127" s="44">
        <v>30417</v>
      </c>
      <c r="E127" s="44">
        <v>1419</v>
      </c>
      <c r="F127" s="44">
        <v>6030</v>
      </c>
      <c r="G127" s="9"/>
      <c r="H127" s="44">
        <v>112072</v>
      </c>
    </row>
    <row r="128" spans="1:8">
      <c r="A128" t="s">
        <v>231</v>
      </c>
      <c r="B128" t="s">
        <v>36</v>
      </c>
      <c r="C128" s="44">
        <f t="shared" si="2"/>
        <v>79715</v>
      </c>
      <c r="D128" s="44">
        <v>5738</v>
      </c>
      <c r="E128" s="45">
        <v>19381</v>
      </c>
      <c r="F128" s="44">
        <v>6917</v>
      </c>
      <c r="H128" s="44">
        <v>111751</v>
      </c>
    </row>
    <row r="129" spans="1:8">
      <c r="A129" t="s">
        <v>232</v>
      </c>
      <c r="B129" t="s">
        <v>18</v>
      </c>
      <c r="C129" s="44">
        <f t="shared" si="2"/>
        <v>67884</v>
      </c>
      <c r="D129" s="44">
        <v>18483</v>
      </c>
      <c r="E129" s="44">
        <v>19045</v>
      </c>
      <c r="F129" s="44">
        <v>5834</v>
      </c>
      <c r="H129" s="44">
        <v>111246</v>
      </c>
    </row>
    <row r="130" spans="1:8">
      <c r="A130" t="s">
        <v>233</v>
      </c>
      <c r="B130" t="s">
        <v>42</v>
      </c>
      <c r="C130" s="44">
        <f t="shared" si="2"/>
        <v>90637</v>
      </c>
      <c r="D130" s="44">
        <v>0</v>
      </c>
      <c r="E130" s="45">
        <v>14593</v>
      </c>
      <c r="F130" s="44">
        <v>5300</v>
      </c>
      <c r="G130" s="9"/>
      <c r="H130" s="44">
        <v>110530</v>
      </c>
    </row>
    <row r="131" spans="1:8">
      <c r="A131" t="s">
        <v>234</v>
      </c>
      <c r="B131" t="s">
        <v>17</v>
      </c>
      <c r="C131" s="44">
        <f t="shared" si="2"/>
        <v>68511</v>
      </c>
      <c r="D131" s="44">
        <v>2172</v>
      </c>
      <c r="E131" s="44">
        <v>34707</v>
      </c>
      <c r="F131" s="44">
        <v>3637</v>
      </c>
      <c r="G131" s="9"/>
      <c r="H131" s="44">
        <v>109027</v>
      </c>
    </row>
    <row r="132" spans="1:8">
      <c r="A132" t="s">
        <v>235</v>
      </c>
      <c r="B132" t="s">
        <v>18</v>
      </c>
      <c r="C132" s="44">
        <f t="shared" si="2"/>
        <v>69175</v>
      </c>
      <c r="D132" s="44">
        <v>28572</v>
      </c>
      <c r="E132" s="44">
        <v>5493</v>
      </c>
      <c r="F132" s="44">
        <v>5676</v>
      </c>
      <c r="G132" s="9"/>
      <c r="H132" s="44">
        <v>108916</v>
      </c>
    </row>
    <row r="133" spans="1:8">
      <c r="A133" t="s">
        <v>236</v>
      </c>
      <c r="B133" t="s">
        <v>17</v>
      </c>
      <c r="C133" s="44">
        <f t="shared" si="2"/>
        <v>64279</v>
      </c>
      <c r="D133" s="44">
        <v>1974</v>
      </c>
      <c r="E133" s="44">
        <v>39295</v>
      </c>
      <c r="F133" s="44">
        <v>3309</v>
      </c>
      <c r="G133" s="9"/>
      <c r="H133" s="44">
        <v>108857</v>
      </c>
    </row>
    <row r="134" spans="1:8">
      <c r="A134" t="s">
        <v>237</v>
      </c>
      <c r="B134" t="s">
        <v>35</v>
      </c>
      <c r="C134" s="44">
        <f t="shared" si="2"/>
        <v>106545</v>
      </c>
      <c r="D134" s="44">
        <v>0</v>
      </c>
      <c r="E134" s="45">
        <v>597</v>
      </c>
      <c r="F134" s="44">
        <v>0</v>
      </c>
      <c r="G134" s="9"/>
      <c r="H134" s="44">
        <v>107142</v>
      </c>
    </row>
    <row r="135" spans="1:8">
      <c r="A135" t="s">
        <v>238</v>
      </c>
      <c r="B135" t="s">
        <v>36</v>
      </c>
      <c r="C135" s="44">
        <f t="shared" si="2"/>
        <v>76716</v>
      </c>
      <c r="D135" s="44">
        <v>6447</v>
      </c>
      <c r="E135" s="45">
        <v>16145</v>
      </c>
      <c r="F135" s="44">
        <v>7428</v>
      </c>
      <c r="G135" s="9"/>
      <c r="H135" s="44">
        <v>106736</v>
      </c>
    </row>
    <row r="136" spans="1:8">
      <c r="A136" t="s">
        <v>239</v>
      </c>
      <c r="B136" t="s">
        <v>18</v>
      </c>
      <c r="C136" s="44">
        <f t="shared" si="2"/>
        <v>74072</v>
      </c>
      <c r="D136" s="44">
        <v>22484</v>
      </c>
      <c r="E136" s="44">
        <v>3813</v>
      </c>
      <c r="F136" s="44">
        <v>5837</v>
      </c>
      <c r="G136" s="9"/>
      <c r="H136" s="44">
        <v>106206</v>
      </c>
    </row>
    <row r="137" spans="1:8">
      <c r="A137" t="s">
        <v>240</v>
      </c>
      <c r="B137" t="s">
        <v>18</v>
      </c>
      <c r="C137" s="44">
        <f t="shared" si="2"/>
        <v>74310</v>
      </c>
      <c r="D137" s="44">
        <v>15607</v>
      </c>
      <c r="E137" s="44">
        <v>10600</v>
      </c>
      <c r="F137" s="44">
        <v>5354</v>
      </c>
      <c r="G137" s="9"/>
      <c r="H137" s="44">
        <v>105871</v>
      </c>
    </row>
    <row r="138" spans="1:8">
      <c r="A138" t="s">
        <v>241</v>
      </c>
      <c r="B138" t="s">
        <v>43</v>
      </c>
      <c r="C138" s="44">
        <f t="shared" si="2"/>
        <v>74635</v>
      </c>
      <c r="D138" s="44">
        <v>6151</v>
      </c>
      <c r="E138" s="45">
        <v>10424</v>
      </c>
      <c r="F138" s="44">
        <v>14550</v>
      </c>
      <c r="G138" s="9"/>
      <c r="H138" s="44">
        <v>105760</v>
      </c>
    </row>
    <row r="139" spans="1:8">
      <c r="A139" t="s">
        <v>386</v>
      </c>
      <c r="B139" t="s">
        <v>44</v>
      </c>
      <c r="C139" s="44">
        <f t="shared" si="2"/>
        <v>88052</v>
      </c>
      <c r="D139" s="44">
        <v>16001</v>
      </c>
      <c r="E139" s="44">
        <v>999</v>
      </c>
      <c r="F139" s="44">
        <v>0</v>
      </c>
      <c r="G139" s="9"/>
      <c r="H139" s="44">
        <v>105052</v>
      </c>
    </row>
    <row r="140" spans="1:8">
      <c r="A140" t="s">
        <v>242</v>
      </c>
      <c r="B140" t="s">
        <v>18</v>
      </c>
      <c r="C140" s="44">
        <f t="shared" si="2"/>
        <v>74171</v>
      </c>
      <c r="D140" s="44">
        <v>15286</v>
      </c>
      <c r="E140" s="44">
        <v>10232</v>
      </c>
      <c r="F140" s="44">
        <v>5296</v>
      </c>
      <c r="G140" s="9"/>
      <c r="H140" s="44">
        <v>104985</v>
      </c>
    </row>
    <row r="141" spans="1:8">
      <c r="A141" t="s">
        <v>243</v>
      </c>
      <c r="B141" t="s">
        <v>45</v>
      </c>
      <c r="C141" s="44">
        <f t="shared" si="2"/>
        <v>102842</v>
      </c>
      <c r="D141" s="44">
        <v>0</v>
      </c>
      <c r="E141" s="45">
        <v>0</v>
      </c>
      <c r="F141" s="44">
        <v>0</v>
      </c>
      <c r="G141" s="9"/>
      <c r="H141" s="44">
        <v>102842</v>
      </c>
    </row>
    <row r="142" spans="1:8">
      <c r="A142" t="s">
        <v>244</v>
      </c>
      <c r="B142" t="s">
        <v>17</v>
      </c>
      <c r="C142" s="44">
        <f t="shared" si="2"/>
        <v>68567</v>
      </c>
      <c r="D142" s="44">
        <v>2173</v>
      </c>
      <c r="E142" s="44">
        <v>27657</v>
      </c>
      <c r="F142" s="44">
        <v>3637</v>
      </c>
      <c r="G142" s="9"/>
      <c r="H142" s="44">
        <v>102034</v>
      </c>
    </row>
    <row r="143" spans="1:8">
      <c r="A143" t="s">
        <v>245</v>
      </c>
      <c r="B143" t="s">
        <v>46</v>
      </c>
      <c r="C143" s="44">
        <f t="shared" si="2"/>
        <v>95365</v>
      </c>
      <c r="D143" s="44">
        <v>300</v>
      </c>
      <c r="E143" s="45">
        <v>4550</v>
      </c>
      <c r="F143" s="44">
        <v>0</v>
      </c>
      <c r="G143" s="9"/>
      <c r="H143" s="44">
        <v>100215</v>
      </c>
    </row>
    <row r="144" spans="1:8">
      <c r="A144" t="s">
        <v>246</v>
      </c>
      <c r="B144" t="s">
        <v>20</v>
      </c>
      <c r="C144" s="44">
        <f t="shared" si="2"/>
        <v>76270</v>
      </c>
      <c r="D144" s="44">
        <v>5724</v>
      </c>
      <c r="E144" s="44">
        <v>13776</v>
      </c>
      <c r="F144" s="44">
        <v>4024</v>
      </c>
      <c r="G144" s="9"/>
      <c r="H144" s="44">
        <v>99794</v>
      </c>
    </row>
    <row r="145" spans="1:8">
      <c r="A145" t="s">
        <v>247</v>
      </c>
      <c r="B145" t="s">
        <v>47</v>
      </c>
      <c r="C145" s="44">
        <f t="shared" si="2"/>
        <v>97540</v>
      </c>
      <c r="D145" s="44">
        <v>0</v>
      </c>
      <c r="E145" s="45">
        <v>1500</v>
      </c>
      <c r="F145" s="44">
        <v>0</v>
      </c>
      <c r="G145" s="9"/>
      <c r="H145" s="44">
        <v>99040</v>
      </c>
    </row>
    <row r="146" spans="1:8">
      <c r="A146" t="s">
        <v>248</v>
      </c>
      <c r="B146" t="s">
        <v>48</v>
      </c>
      <c r="C146" s="44">
        <f t="shared" si="2"/>
        <v>95474</v>
      </c>
      <c r="D146" s="44">
        <v>2451</v>
      </c>
      <c r="E146" s="45">
        <v>0</v>
      </c>
      <c r="F146" s="44">
        <v>0</v>
      </c>
      <c r="G146" s="9"/>
      <c r="H146" s="44">
        <v>97925</v>
      </c>
    </row>
    <row r="147" spans="1:8">
      <c r="A147" t="s">
        <v>249</v>
      </c>
      <c r="B147" t="s">
        <v>18</v>
      </c>
      <c r="C147" s="44">
        <f t="shared" si="2"/>
        <v>73934.460000000006</v>
      </c>
      <c r="D147" s="44">
        <v>15252</v>
      </c>
      <c r="E147" s="44">
        <v>3275</v>
      </c>
      <c r="F147" s="44">
        <v>5120</v>
      </c>
      <c r="G147" s="9"/>
      <c r="H147" s="44">
        <v>97581.46</v>
      </c>
    </row>
    <row r="148" spans="1:8">
      <c r="A148" t="s">
        <v>250</v>
      </c>
      <c r="B148" t="s">
        <v>49</v>
      </c>
      <c r="C148" s="44">
        <f t="shared" si="2"/>
        <v>93429</v>
      </c>
      <c r="D148" s="44">
        <v>0</v>
      </c>
      <c r="E148" s="45">
        <v>0</v>
      </c>
      <c r="F148" s="44">
        <v>3634</v>
      </c>
      <c r="G148" s="9"/>
      <c r="H148" s="44">
        <v>97063</v>
      </c>
    </row>
    <row r="149" spans="1:8">
      <c r="A149" t="s">
        <v>251</v>
      </c>
      <c r="B149" t="s">
        <v>50</v>
      </c>
      <c r="C149" s="44">
        <f>H149-F149-D149-E149</f>
        <v>77459</v>
      </c>
      <c r="D149" s="44">
        <v>11274</v>
      </c>
      <c r="E149" s="45">
        <v>3707</v>
      </c>
      <c r="F149" s="44">
        <v>4161</v>
      </c>
      <c r="G149" s="9"/>
      <c r="H149" s="44">
        <v>96601</v>
      </c>
    </row>
    <row r="150" spans="1:8">
      <c r="A150" t="s">
        <v>252</v>
      </c>
      <c r="B150" t="s">
        <v>51</v>
      </c>
      <c r="C150" s="44">
        <f t="shared" si="2"/>
        <v>85859</v>
      </c>
      <c r="D150" s="44">
        <v>7146</v>
      </c>
      <c r="E150" s="45">
        <v>0</v>
      </c>
      <c r="F150" s="44">
        <v>2860</v>
      </c>
      <c r="G150" s="9"/>
      <c r="H150" s="44">
        <v>95865</v>
      </c>
    </row>
    <row r="151" spans="1:8">
      <c r="A151" t="s">
        <v>253</v>
      </c>
      <c r="B151" t="s">
        <v>52</v>
      </c>
      <c r="C151" s="44">
        <f t="shared" si="2"/>
        <v>86453</v>
      </c>
      <c r="D151" s="44">
        <v>3675</v>
      </c>
      <c r="E151" s="45">
        <v>1934</v>
      </c>
      <c r="F151" s="44">
        <v>3609</v>
      </c>
      <c r="G151" s="9"/>
      <c r="H151" s="44">
        <v>95671</v>
      </c>
    </row>
    <row r="152" spans="1:8">
      <c r="A152" t="s">
        <v>254</v>
      </c>
      <c r="B152" t="s">
        <v>53</v>
      </c>
      <c r="C152" s="44">
        <f t="shared" si="2"/>
        <v>91496</v>
      </c>
      <c r="D152" s="44">
        <v>4137</v>
      </c>
      <c r="E152" s="45">
        <v>0</v>
      </c>
      <c r="F152" s="44">
        <v>0</v>
      </c>
      <c r="G152" s="9"/>
      <c r="H152" s="44">
        <v>95633</v>
      </c>
    </row>
    <row r="153" spans="1:8">
      <c r="A153" t="s">
        <v>255</v>
      </c>
      <c r="B153" t="s">
        <v>54</v>
      </c>
      <c r="C153" s="44">
        <f t="shared" si="2"/>
        <v>89620</v>
      </c>
      <c r="D153" s="44">
        <v>0</v>
      </c>
      <c r="E153" s="45">
        <v>0</v>
      </c>
      <c r="F153" s="44">
        <v>3730</v>
      </c>
      <c r="G153" s="9"/>
      <c r="H153" s="44">
        <v>93350</v>
      </c>
    </row>
    <row r="154" spans="1:8">
      <c r="A154" t="s">
        <v>256</v>
      </c>
      <c r="B154" t="s">
        <v>55</v>
      </c>
      <c r="C154" s="44">
        <f t="shared" si="2"/>
        <v>93278</v>
      </c>
      <c r="D154" s="44">
        <v>0</v>
      </c>
      <c r="E154" s="45">
        <v>0</v>
      </c>
      <c r="F154" s="44">
        <v>0</v>
      </c>
      <c r="G154" s="9"/>
      <c r="H154" s="44">
        <v>93278</v>
      </c>
    </row>
    <row r="155" spans="1:8">
      <c r="A155" t="s">
        <v>257</v>
      </c>
      <c r="B155" t="s">
        <v>56</v>
      </c>
      <c r="C155" s="44">
        <f t="shared" si="2"/>
        <v>85885</v>
      </c>
      <c r="D155" s="44">
        <v>0</v>
      </c>
      <c r="E155" s="45">
        <v>6930</v>
      </c>
      <c r="F155" s="44">
        <v>0</v>
      </c>
      <c r="G155" s="9"/>
      <c r="H155" s="44">
        <v>92815</v>
      </c>
    </row>
    <row r="156" spans="1:8">
      <c r="A156" t="s">
        <v>258</v>
      </c>
      <c r="B156" t="s">
        <v>18</v>
      </c>
      <c r="C156" s="44">
        <f t="shared" si="2"/>
        <v>71581</v>
      </c>
      <c r="D156" s="44">
        <v>1390</v>
      </c>
      <c r="E156" s="44">
        <v>15452</v>
      </c>
      <c r="F156" s="44">
        <v>4334</v>
      </c>
      <c r="G156" s="9"/>
      <c r="H156" s="44">
        <v>92757</v>
      </c>
    </row>
    <row r="157" spans="1:8">
      <c r="A157" t="s">
        <v>259</v>
      </c>
      <c r="B157" t="s">
        <v>57</v>
      </c>
      <c r="C157" s="44">
        <f t="shared" si="2"/>
        <v>85884</v>
      </c>
      <c r="D157" s="44">
        <v>3759</v>
      </c>
      <c r="E157" s="45">
        <v>2189</v>
      </c>
      <c r="F157" s="44">
        <v>0</v>
      </c>
      <c r="G157" s="9"/>
      <c r="H157" s="44">
        <v>91832</v>
      </c>
    </row>
    <row r="158" spans="1:8">
      <c r="A158" t="s">
        <v>260</v>
      </c>
      <c r="B158" t="s">
        <v>58</v>
      </c>
      <c r="C158" s="44">
        <f t="shared" si="2"/>
        <v>87980</v>
      </c>
      <c r="D158" s="44">
        <v>0</v>
      </c>
      <c r="E158" s="45">
        <v>0</v>
      </c>
      <c r="F158" s="44">
        <v>3594</v>
      </c>
      <c r="G158" s="9"/>
      <c r="H158" s="44">
        <v>91574</v>
      </c>
    </row>
    <row r="159" spans="1:8">
      <c r="A159" t="s">
        <v>261</v>
      </c>
      <c r="B159" t="s">
        <v>59</v>
      </c>
      <c r="C159" s="44">
        <f t="shared" si="2"/>
        <v>80802</v>
      </c>
      <c r="D159" s="44">
        <v>3746</v>
      </c>
      <c r="E159" s="45">
        <v>1435</v>
      </c>
      <c r="F159" s="44">
        <v>3946</v>
      </c>
      <c r="G159" s="9"/>
      <c r="H159" s="44">
        <v>89929</v>
      </c>
    </row>
    <row r="160" spans="1:8">
      <c r="A160" t="s">
        <v>262</v>
      </c>
      <c r="B160" t="s">
        <v>49</v>
      </c>
      <c r="C160" s="44">
        <f t="shared" si="2"/>
        <v>89634</v>
      </c>
      <c r="D160" s="44">
        <v>0</v>
      </c>
      <c r="E160" s="45">
        <v>0</v>
      </c>
      <c r="F160" s="44">
        <v>0</v>
      </c>
      <c r="G160" s="9"/>
      <c r="H160" s="44">
        <v>89634</v>
      </c>
    </row>
    <row r="161" spans="1:8">
      <c r="A161" t="s">
        <v>263</v>
      </c>
      <c r="B161" t="s">
        <v>60</v>
      </c>
      <c r="C161" s="44">
        <f t="shared" si="2"/>
        <v>87708</v>
      </c>
      <c r="D161" s="44">
        <v>0</v>
      </c>
      <c r="E161" s="45">
        <v>0</v>
      </c>
      <c r="F161" s="44">
        <v>0</v>
      </c>
      <c r="G161" s="9"/>
      <c r="H161" s="44">
        <v>87708</v>
      </c>
    </row>
    <row r="162" spans="1:8">
      <c r="A162" t="s">
        <v>264</v>
      </c>
      <c r="B162" t="s">
        <v>61</v>
      </c>
      <c r="C162" s="44">
        <f t="shared" si="2"/>
        <v>86360</v>
      </c>
      <c r="D162" s="44">
        <v>0</v>
      </c>
      <c r="E162" s="45">
        <v>1253</v>
      </c>
      <c r="F162" s="44">
        <v>0</v>
      </c>
      <c r="G162" s="9"/>
      <c r="H162" s="44">
        <v>87613</v>
      </c>
    </row>
    <row r="163" spans="1:8">
      <c r="A163" t="s">
        <v>265</v>
      </c>
      <c r="B163" t="s">
        <v>18</v>
      </c>
      <c r="C163" s="44">
        <f t="shared" si="2"/>
        <v>66072</v>
      </c>
      <c r="D163" s="44">
        <v>1574</v>
      </c>
      <c r="E163" s="44">
        <v>15921</v>
      </c>
      <c r="F163" s="44">
        <v>3931</v>
      </c>
      <c r="G163" s="9"/>
      <c r="H163" s="44">
        <v>87498</v>
      </c>
    </row>
    <row r="164" spans="1:8">
      <c r="A164" t="s">
        <v>266</v>
      </c>
      <c r="B164" t="s">
        <v>18</v>
      </c>
      <c r="C164" s="44">
        <f t="shared" si="2"/>
        <v>71094</v>
      </c>
      <c r="D164" s="44">
        <v>1511</v>
      </c>
      <c r="E164" s="44">
        <v>9849</v>
      </c>
      <c r="F164" s="44">
        <v>4334</v>
      </c>
      <c r="G164" s="9"/>
      <c r="H164" s="44">
        <v>86788</v>
      </c>
    </row>
    <row r="165" spans="1:8">
      <c r="A165" t="s">
        <v>267</v>
      </c>
      <c r="B165" t="s">
        <v>62</v>
      </c>
      <c r="C165" s="44">
        <f t="shared" si="2"/>
        <v>86566</v>
      </c>
      <c r="D165" s="44">
        <v>0</v>
      </c>
      <c r="E165" s="45">
        <v>0</v>
      </c>
      <c r="F165" s="44">
        <v>0</v>
      </c>
      <c r="G165" s="9"/>
      <c r="H165" s="44">
        <v>86566</v>
      </c>
    </row>
    <row r="166" spans="1:8">
      <c r="A166" t="s">
        <v>268</v>
      </c>
      <c r="B166" t="s">
        <v>63</v>
      </c>
      <c r="C166" s="44">
        <f t="shared" si="2"/>
        <v>64357</v>
      </c>
      <c r="D166" s="44">
        <v>4462</v>
      </c>
      <c r="E166" s="45">
        <v>14046</v>
      </c>
      <c r="F166" s="44">
        <v>3333</v>
      </c>
      <c r="G166" s="9"/>
      <c r="H166" s="44">
        <v>86198</v>
      </c>
    </row>
    <row r="167" spans="1:8">
      <c r="A167" t="s">
        <v>269</v>
      </c>
      <c r="B167" t="s">
        <v>64</v>
      </c>
      <c r="C167" s="44">
        <f t="shared" si="2"/>
        <v>52970</v>
      </c>
      <c r="D167" s="44">
        <v>8518</v>
      </c>
      <c r="E167" s="45">
        <v>17607</v>
      </c>
      <c r="F167" s="44">
        <v>6919</v>
      </c>
      <c r="G167" s="9"/>
      <c r="H167" s="44">
        <v>86014</v>
      </c>
    </row>
    <row r="168" spans="1:8">
      <c r="A168" t="s">
        <v>270</v>
      </c>
      <c r="B168" t="s">
        <v>18</v>
      </c>
      <c r="C168" s="44">
        <f t="shared" si="2"/>
        <v>62853</v>
      </c>
      <c r="D168" s="44">
        <v>1328</v>
      </c>
      <c r="E168" s="44">
        <v>16084</v>
      </c>
      <c r="F168" s="44">
        <v>4992</v>
      </c>
      <c r="G168" s="9"/>
      <c r="H168" s="44">
        <v>85257</v>
      </c>
    </row>
    <row r="169" spans="1:8">
      <c r="A169" t="s">
        <v>271</v>
      </c>
      <c r="B169" t="s">
        <v>65</v>
      </c>
      <c r="C169" s="44">
        <f t="shared" si="2"/>
        <v>80871</v>
      </c>
      <c r="D169" s="44">
        <v>0</v>
      </c>
      <c r="E169" s="45">
        <v>2652</v>
      </c>
      <c r="F169" s="44">
        <v>1717</v>
      </c>
      <c r="G169" s="9"/>
      <c r="H169" s="44">
        <v>85240</v>
      </c>
    </row>
    <row r="170" spans="1:8">
      <c r="A170" t="s">
        <v>272</v>
      </c>
      <c r="B170" t="s">
        <v>66</v>
      </c>
      <c r="C170" s="44">
        <f t="shared" si="2"/>
        <v>74039</v>
      </c>
      <c r="D170" s="44">
        <v>710</v>
      </c>
      <c r="E170" s="45">
        <v>9901</v>
      </c>
      <c r="F170" s="44">
        <v>0</v>
      </c>
      <c r="G170" s="9"/>
      <c r="H170" s="44">
        <v>84650</v>
      </c>
    </row>
    <row r="171" spans="1:8">
      <c r="A171" t="s">
        <v>273</v>
      </c>
      <c r="B171" t="s">
        <v>67</v>
      </c>
      <c r="C171" s="44">
        <f t="shared" si="2"/>
        <v>84117</v>
      </c>
      <c r="D171" s="44">
        <v>0</v>
      </c>
      <c r="E171" s="45">
        <v>0</v>
      </c>
      <c r="F171" s="45">
        <v>0</v>
      </c>
      <c r="G171" s="10"/>
      <c r="H171" s="45">
        <v>84117</v>
      </c>
    </row>
    <row r="172" spans="1:8">
      <c r="A172" t="s">
        <v>274</v>
      </c>
      <c r="B172" t="s">
        <v>67</v>
      </c>
      <c r="C172" s="44">
        <f t="shared" si="2"/>
        <v>84117</v>
      </c>
      <c r="D172" s="44">
        <v>0</v>
      </c>
      <c r="E172" s="45">
        <v>0</v>
      </c>
      <c r="F172" s="44">
        <v>0</v>
      </c>
      <c r="G172" s="9"/>
      <c r="H172" s="44">
        <v>84117</v>
      </c>
    </row>
    <row r="173" spans="1:8">
      <c r="A173" t="s">
        <v>275</v>
      </c>
      <c r="B173" t="s">
        <v>38</v>
      </c>
      <c r="C173" s="44">
        <f t="shared" si="2"/>
        <v>58378</v>
      </c>
      <c r="D173" s="44">
        <v>8367</v>
      </c>
      <c r="E173" s="45">
        <v>13576</v>
      </c>
      <c r="F173" s="44">
        <v>3188</v>
      </c>
      <c r="G173" s="9"/>
      <c r="H173" s="44">
        <v>83509</v>
      </c>
    </row>
    <row r="174" spans="1:8">
      <c r="A174" t="s">
        <v>276</v>
      </c>
      <c r="B174" t="s">
        <v>67</v>
      </c>
      <c r="C174" s="44">
        <f t="shared" si="2"/>
        <v>83473</v>
      </c>
      <c r="D174" s="44">
        <v>0</v>
      </c>
      <c r="E174" s="45">
        <v>0</v>
      </c>
      <c r="F174" s="44">
        <v>0</v>
      </c>
      <c r="G174" s="9"/>
      <c r="H174" s="44">
        <v>83473</v>
      </c>
    </row>
    <row r="175" spans="1:8">
      <c r="A175" t="s">
        <v>277</v>
      </c>
      <c r="B175" t="s">
        <v>43</v>
      </c>
      <c r="C175" s="44">
        <f t="shared" si="2"/>
        <v>74635</v>
      </c>
      <c r="D175" s="44">
        <v>4658</v>
      </c>
      <c r="E175" s="45">
        <v>3326</v>
      </c>
      <c r="F175" s="44">
        <v>0</v>
      </c>
      <c r="G175" s="9"/>
      <c r="H175" s="44">
        <v>82619</v>
      </c>
    </row>
    <row r="176" spans="1:8">
      <c r="A176" t="s">
        <v>278</v>
      </c>
      <c r="B176" t="s">
        <v>68</v>
      </c>
      <c r="C176" s="44">
        <f t="shared" si="2"/>
        <v>79020</v>
      </c>
      <c r="D176" s="44">
        <v>3412</v>
      </c>
      <c r="E176" s="45">
        <v>0</v>
      </c>
      <c r="F176" s="44">
        <v>0</v>
      </c>
      <c r="G176" s="10"/>
      <c r="H176" s="45">
        <v>82432</v>
      </c>
    </row>
    <row r="177" spans="1:8">
      <c r="A177" t="s">
        <v>279</v>
      </c>
      <c r="B177" t="s">
        <v>67</v>
      </c>
      <c r="C177" s="44">
        <f t="shared" si="2"/>
        <v>81544</v>
      </c>
      <c r="D177" s="44">
        <v>0</v>
      </c>
      <c r="E177" s="45">
        <v>0</v>
      </c>
      <c r="F177" s="44">
        <v>0</v>
      </c>
      <c r="G177" s="9"/>
      <c r="H177" s="44">
        <v>81544</v>
      </c>
    </row>
    <row r="178" spans="1:8">
      <c r="A178" t="s">
        <v>280</v>
      </c>
      <c r="B178" t="s">
        <v>61</v>
      </c>
      <c r="C178" s="44">
        <f t="shared" si="2"/>
        <v>74101</v>
      </c>
      <c r="D178" s="44">
        <v>0</v>
      </c>
      <c r="E178" s="45">
        <v>3366</v>
      </c>
      <c r="F178" s="44">
        <v>3515</v>
      </c>
      <c r="G178" s="9"/>
      <c r="H178" s="44">
        <v>80982</v>
      </c>
    </row>
    <row r="179" spans="1:8">
      <c r="A179" t="s">
        <v>217</v>
      </c>
      <c r="B179" t="s">
        <v>18</v>
      </c>
      <c r="C179" s="44">
        <f t="shared" si="2"/>
        <v>69349</v>
      </c>
      <c r="D179" s="44">
        <v>1365</v>
      </c>
      <c r="E179" s="44">
        <v>6100</v>
      </c>
      <c r="F179" s="44">
        <v>4128</v>
      </c>
      <c r="G179" s="9"/>
      <c r="H179" s="44">
        <v>80942</v>
      </c>
    </row>
    <row r="180" spans="1:8">
      <c r="A180" t="s">
        <v>283</v>
      </c>
      <c r="B180" t="s">
        <v>38</v>
      </c>
      <c r="C180" s="44">
        <f t="shared" si="2"/>
        <v>59931</v>
      </c>
      <c r="D180" s="44">
        <v>5336</v>
      </c>
      <c r="E180" s="45">
        <v>11614</v>
      </c>
      <c r="F180" s="44">
        <v>3157</v>
      </c>
      <c r="G180" s="9"/>
      <c r="H180" s="44">
        <v>80038</v>
      </c>
    </row>
    <row r="181" spans="1:8">
      <c r="A181" t="s">
        <v>284</v>
      </c>
      <c r="B181" t="s">
        <v>69</v>
      </c>
      <c r="C181" s="44">
        <f t="shared" si="2"/>
        <v>78415</v>
      </c>
      <c r="D181" s="44">
        <v>0</v>
      </c>
      <c r="E181" s="45">
        <v>1329</v>
      </c>
      <c r="F181" s="44">
        <v>0</v>
      </c>
      <c r="G181" s="9"/>
      <c r="H181" s="44">
        <v>79744</v>
      </c>
    </row>
    <row r="182" spans="1:8">
      <c r="A182" t="s">
        <v>285</v>
      </c>
      <c r="B182" t="s">
        <v>38</v>
      </c>
      <c r="C182" s="44">
        <f t="shared" si="2"/>
        <v>61726</v>
      </c>
      <c r="D182" s="44">
        <v>3586</v>
      </c>
      <c r="E182" s="45">
        <v>10368</v>
      </c>
      <c r="F182" s="44">
        <v>3295</v>
      </c>
      <c r="G182" s="9"/>
      <c r="H182" s="44">
        <v>78975</v>
      </c>
    </row>
    <row r="183" spans="1:8">
      <c r="A183" t="s">
        <v>286</v>
      </c>
      <c r="B183" t="s">
        <v>53</v>
      </c>
      <c r="C183" s="44">
        <f t="shared" si="2"/>
        <v>77878</v>
      </c>
      <c r="D183" s="44">
        <v>0</v>
      </c>
      <c r="E183" s="45">
        <v>0</v>
      </c>
      <c r="F183" s="44">
        <v>0</v>
      </c>
      <c r="G183" s="9"/>
      <c r="H183" s="44">
        <v>77878</v>
      </c>
    </row>
    <row r="184" spans="1:8">
      <c r="A184" t="s">
        <v>287</v>
      </c>
      <c r="B184" t="s">
        <v>70</v>
      </c>
      <c r="C184" s="44">
        <f>H184-F184-D184-E184</f>
        <v>62514</v>
      </c>
      <c r="D184" s="44">
        <v>2132</v>
      </c>
      <c r="E184" s="45">
        <v>8229</v>
      </c>
      <c r="F184" s="44">
        <v>4778</v>
      </c>
      <c r="G184" s="9"/>
      <c r="H184" s="44">
        <v>77653</v>
      </c>
    </row>
    <row r="185" spans="1:8">
      <c r="A185" t="s">
        <v>288</v>
      </c>
      <c r="B185" t="s">
        <v>71</v>
      </c>
      <c r="C185" s="44">
        <f t="shared" ref="C185:C244" si="3">H185-F185-D185-E185</f>
        <v>64558</v>
      </c>
      <c r="D185" s="44">
        <v>5749</v>
      </c>
      <c r="E185" s="45">
        <v>3609</v>
      </c>
      <c r="F185" s="44">
        <v>3316</v>
      </c>
      <c r="G185" s="9"/>
      <c r="H185" s="44">
        <v>77232</v>
      </c>
    </row>
    <row r="186" spans="1:8">
      <c r="A186" t="s">
        <v>289</v>
      </c>
      <c r="B186" t="s">
        <v>72</v>
      </c>
      <c r="C186" s="44">
        <f t="shared" si="3"/>
        <v>65965</v>
      </c>
      <c r="D186" s="44">
        <v>1979</v>
      </c>
      <c r="E186" s="45">
        <v>4783</v>
      </c>
      <c r="F186" s="44">
        <v>4377</v>
      </c>
      <c r="G186" s="9"/>
      <c r="H186" s="44">
        <v>77104</v>
      </c>
    </row>
    <row r="187" spans="1:8">
      <c r="A187" t="s">
        <v>290</v>
      </c>
      <c r="B187" t="s">
        <v>73</v>
      </c>
      <c r="C187" s="44">
        <f t="shared" si="3"/>
        <v>68835</v>
      </c>
      <c r="D187" s="44">
        <v>0</v>
      </c>
      <c r="E187" s="45">
        <v>7202</v>
      </c>
      <c r="F187" s="44">
        <v>0</v>
      </c>
      <c r="G187" s="9"/>
      <c r="H187" s="44">
        <v>76037</v>
      </c>
    </row>
    <row r="188" spans="1:8">
      <c r="A188" t="s">
        <v>291</v>
      </c>
      <c r="B188" t="s">
        <v>74</v>
      </c>
      <c r="C188" s="44">
        <f t="shared" si="3"/>
        <v>74635</v>
      </c>
      <c r="D188" s="44">
        <v>989</v>
      </c>
      <c r="E188" s="45">
        <v>226</v>
      </c>
      <c r="F188" s="44">
        <v>0</v>
      </c>
      <c r="G188" s="9"/>
      <c r="H188" s="44">
        <v>75850</v>
      </c>
    </row>
    <row r="189" spans="1:8">
      <c r="A189" t="s">
        <v>292</v>
      </c>
      <c r="B189" t="s">
        <v>75</v>
      </c>
      <c r="C189" s="44">
        <f t="shared" si="3"/>
        <v>70267</v>
      </c>
      <c r="D189" s="44">
        <v>943</v>
      </c>
      <c r="E189" s="45">
        <v>426</v>
      </c>
      <c r="F189" s="44">
        <v>3762</v>
      </c>
      <c r="G189" s="9"/>
      <c r="H189" s="44">
        <v>75398</v>
      </c>
    </row>
    <row r="190" spans="1:8">
      <c r="A190" t="s">
        <v>293</v>
      </c>
      <c r="B190" t="s">
        <v>76</v>
      </c>
      <c r="C190" s="44">
        <f t="shared" si="3"/>
        <v>70607</v>
      </c>
      <c r="D190" s="44">
        <v>881</v>
      </c>
      <c r="E190" s="45">
        <v>0</v>
      </c>
      <c r="F190" s="44">
        <v>3580</v>
      </c>
      <c r="G190" s="9"/>
      <c r="H190" s="44">
        <v>75068</v>
      </c>
    </row>
    <row r="191" spans="1:8">
      <c r="A191" t="s">
        <v>294</v>
      </c>
      <c r="B191" t="s">
        <v>77</v>
      </c>
      <c r="C191" s="44">
        <f t="shared" si="3"/>
        <v>58496</v>
      </c>
      <c r="D191" s="44">
        <v>1710</v>
      </c>
      <c r="E191" s="45">
        <v>11958</v>
      </c>
      <c r="F191" s="44">
        <v>2452</v>
      </c>
      <c r="G191" s="9"/>
      <c r="H191" s="44">
        <v>74616</v>
      </c>
    </row>
    <row r="192" spans="1:8">
      <c r="A192" t="s">
        <v>295</v>
      </c>
      <c r="B192" t="s">
        <v>78</v>
      </c>
      <c r="C192" s="44">
        <f t="shared" si="3"/>
        <v>72493</v>
      </c>
      <c r="D192" s="44">
        <v>0</v>
      </c>
      <c r="E192" s="45">
        <v>213</v>
      </c>
      <c r="F192" s="44">
        <v>1641</v>
      </c>
      <c r="G192" s="9"/>
      <c r="H192" s="44">
        <v>74347</v>
      </c>
    </row>
    <row r="193" spans="1:8">
      <c r="A193" t="s">
        <v>296</v>
      </c>
      <c r="B193" t="s">
        <v>79</v>
      </c>
      <c r="C193" s="44">
        <f t="shared" si="3"/>
        <v>59494</v>
      </c>
      <c r="D193" s="44">
        <v>3655</v>
      </c>
      <c r="E193" s="45">
        <v>8289</v>
      </c>
      <c r="F193" s="44">
        <v>2447</v>
      </c>
      <c r="G193" s="9"/>
      <c r="H193" s="44">
        <v>73885</v>
      </c>
    </row>
    <row r="194" spans="1:8">
      <c r="A194" t="s">
        <v>297</v>
      </c>
      <c r="B194" t="s">
        <v>38</v>
      </c>
      <c r="C194" s="44">
        <f t="shared" si="3"/>
        <v>59931</v>
      </c>
      <c r="D194" s="44">
        <v>1752</v>
      </c>
      <c r="E194" s="45">
        <v>8829</v>
      </c>
      <c r="F194" s="44">
        <v>3111</v>
      </c>
      <c r="G194" s="9"/>
      <c r="H194" s="44">
        <v>73623</v>
      </c>
    </row>
    <row r="195" spans="1:8">
      <c r="A195" t="s">
        <v>298</v>
      </c>
      <c r="B195" t="s">
        <v>80</v>
      </c>
      <c r="C195" s="44">
        <f t="shared" si="3"/>
        <v>72814</v>
      </c>
      <c r="D195" s="44">
        <v>728</v>
      </c>
      <c r="E195" s="45">
        <v>0</v>
      </c>
      <c r="F195" s="44">
        <v>0</v>
      </c>
      <c r="G195" s="9"/>
      <c r="H195" s="44">
        <v>73542</v>
      </c>
    </row>
    <row r="196" spans="1:8">
      <c r="A196" t="s">
        <v>299</v>
      </c>
      <c r="B196" t="s">
        <v>77</v>
      </c>
      <c r="C196" s="44">
        <f t="shared" si="3"/>
        <v>58746</v>
      </c>
      <c r="D196" s="44">
        <v>3452</v>
      </c>
      <c r="E196" s="45">
        <v>8297</v>
      </c>
      <c r="F196" s="44">
        <v>1553</v>
      </c>
      <c r="G196" s="9"/>
      <c r="H196" s="44">
        <v>72048</v>
      </c>
    </row>
    <row r="197" spans="1:8">
      <c r="A197" t="s">
        <v>300</v>
      </c>
      <c r="B197" t="s">
        <v>66</v>
      </c>
      <c r="C197" s="44">
        <f t="shared" si="3"/>
        <v>61442</v>
      </c>
      <c r="D197" s="44">
        <v>586</v>
      </c>
      <c r="E197" s="45">
        <v>9543</v>
      </c>
      <c r="F197" s="44">
        <v>0</v>
      </c>
      <c r="G197" s="9"/>
      <c r="H197" s="44">
        <v>71571</v>
      </c>
    </row>
    <row r="198" spans="1:8">
      <c r="A198" t="s">
        <v>301</v>
      </c>
      <c r="B198" t="s">
        <v>81</v>
      </c>
      <c r="C198" s="44">
        <f t="shared" si="3"/>
        <v>70759</v>
      </c>
      <c r="D198" s="44">
        <v>0</v>
      </c>
      <c r="E198" s="45">
        <v>603</v>
      </c>
      <c r="F198" s="44">
        <v>0</v>
      </c>
      <c r="G198" s="9"/>
      <c r="H198" s="44">
        <v>71362</v>
      </c>
    </row>
    <row r="199" spans="1:8">
      <c r="A199" t="s">
        <v>302</v>
      </c>
      <c r="B199" t="s">
        <v>82</v>
      </c>
      <c r="C199" s="44">
        <f t="shared" si="3"/>
        <v>71033</v>
      </c>
      <c r="D199" s="44">
        <v>0</v>
      </c>
      <c r="E199" s="44">
        <v>263</v>
      </c>
      <c r="F199" s="44">
        <v>0</v>
      </c>
      <c r="G199" s="9"/>
      <c r="H199" s="44">
        <v>71296</v>
      </c>
    </row>
    <row r="200" spans="1:8">
      <c r="A200" t="s">
        <v>303</v>
      </c>
      <c r="B200" t="s">
        <v>18</v>
      </c>
      <c r="C200" s="44">
        <f t="shared" si="3"/>
        <v>48438</v>
      </c>
      <c r="D200" s="44">
        <v>12206</v>
      </c>
      <c r="E200" s="44">
        <v>5340</v>
      </c>
      <c r="F200" s="44">
        <v>5196</v>
      </c>
      <c r="G200" s="9"/>
      <c r="H200" s="44">
        <v>71180</v>
      </c>
    </row>
    <row r="201" spans="1:8">
      <c r="A201" t="s">
        <v>304</v>
      </c>
      <c r="B201" t="s">
        <v>83</v>
      </c>
      <c r="C201" s="44">
        <f t="shared" si="3"/>
        <v>61256</v>
      </c>
      <c r="D201" s="44">
        <v>4901</v>
      </c>
      <c r="E201" s="45">
        <v>0</v>
      </c>
      <c r="F201" s="44">
        <v>3130</v>
      </c>
      <c r="G201" s="9"/>
      <c r="H201" s="44">
        <v>69287</v>
      </c>
    </row>
    <row r="202" spans="1:8">
      <c r="A202" t="s">
        <v>305</v>
      </c>
      <c r="B202" t="s">
        <v>18</v>
      </c>
      <c r="C202" s="44">
        <f t="shared" si="3"/>
        <v>60164</v>
      </c>
      <c r="D202" s="44">
        <v>1735</v>
      </c>
      <c r="E202" s="44">
        <v>1898</v>
      </c>
      <c r="F202" s="44">
        <v>4397</v>
      </c>
      <c r="G202" s="9"/>
      <c r="H202" s="44">
        <v>68194</v>
      </c>
    </row>
    <row r="203" spans="1:8">
      <c r="A203" t="s">
        <v>306</v>
      </c>
      <c r="B203" t="s">
        <v>64</v>
      </c>
      <c r="C203" s="44">
        <f t="shared" si="3"/>
        <v>52879</v>
      </c>
      <c r="D203" s="44">
        <v>5130</v>
      </c>
      <c r="E203" s="45">
        <v>6170</v>
      </c>
      <c r="F203" s="44">
        <v>3863</v>
      </c>
      <c r="G203" s="9"/>
      <c r="H203" s="44">
        <v>68042</v>
      </c>
    </row>
    <row r="204" spans="1:8">
      <c r="A204" t="s">
        <v>307</v>
      </c>
      <c r="B204" t="s">
        <v>84</v>
      </c>
      <c r="C204" s="44">
        <f t="shared" si="3"/>
        <v>48137</v>
      </c>
      <c r="D204" s="44">
        <v>5149</v>
      </c>
      <c r="E204" s="45">
        <v>9372</v>
      </c>
      <c r="F204" s="44">
        <v>5095</v>
      </c>
      <c r="G204" s="9"/>
      <c r="H204" s="44">
        <v>67753</v>
      </c>
    </row>
    <row r="205" spans="1:8">
      <c r="A205" t="s">
        <v>308</v>
      </c>
      <c r="B205" t="s">
        <v>64</v>
      </c>
      <c r="C205" s="44">
        <f t="shared" si="3"/>
        <v>55944</v>
      </c>
      <c r="D205" s="44">
        <v>3326</v>
      </c>
      <c r="E205" s="45">
        <v>5432</v>
      </c>
      <c r="F205" s="44">
        <v>2962</v>
      </c>
      <c r="G205" s="9"/>
      <c r="H205" s="44">
        <v>67664</v>
      </c>
    </row>
    <row r="206" spans="1:8">
      <c r="A206" t="s">
        <v>309</v>
      </c>
      <c r="B206" t="s">
        <v>1587</v>
      </c>
      <c r="C206" s="44">
        <f t="shared" si="3"/>
        <v>62787</v>
      </c>
      <c r="D206" s="44">
        <v>2225</v>
      </c>
      <c r="E206" s="45">
        <v>0</v>
      </c>
      <c r="F206" s="44">
        <v>2643</v>
      </c>
      <c r="G206" s="9"/>
      <c r="H206" s="44">
        <v>67655</v>
      </c>
    </row>
    <row r="207" spans="1:8">
      <c r="A207" t="s">
        <v>310</v>
      </c>
      <c r="B207" t="s">
        <v>85</v>
      </c>
      <c r="C207" s="44">
        <f t="shared" si="3"/>
        <v>65966</v>
      </c>
      <c r="D207" s="44">
        <v>1319</v>
      </c>
      <c r="E207" s="45">
        <v>0</v>
      </c>
      <c r="F207" s="44">
        <v>0</v>
      </c>
      <c r="G207" s="9"/>
      <c r="H207" s="44">
        <v>67285</v>
      </c>
    </row>
    <row r="208" spans="1:8">
      <c r="A208" t="s">
        <v>311</v>
      </c>
      <c r="B208" t="s">
        <v>38</v>
      </c>
      <c r="C208" s="44">
        <f t="shared" si="3"/>
        <v>52064</v>
      </c>
      <c r="D208" s="44">
        <v>2433</v>
      </c>
      <c r="E208" s="45">
        <v>9721</v>
      </c>
      <c r="F208" s="44">
        <v>2780</v>
      </c>
      <c r="G208" s="9"/>
      <c r="H208" s="44">
        <v>66998</v>
      </c>
    </row>
    <row r="209" spans="1:8">
      <c r="A209" t="s">
        <v>312</v>
      </c>
      <c r="B209" t="s">
        <v>64</v>
      </c>
      <c r="C209" s="44">
        <f t="shared" si="3"/>
        <v>54927</v>
      </c>
      <c r="D209" s="44">
        <v>3618</v>
      </c>
      <c r="E209" s="45">
        <v>3878</v>
      </c>
      <c r="F209" s="44">
        <v>4442</v>
      </c>
      <c r="G209" s="9"/>
      <c r="H209" s="44">
        <v>66865</v>
      </c>
    </row>
    <row r="210" spans="1:8">
      <c r="A210" t="s">
        <v>313</v>
      </c>
      <c r="B210" t="s">
        <v>71</v>
      </c>
      <c r="C210" s="44">
        <f t="shared" si="3"/>
        <v>56449</v>
      </c>
      <c r="D210" s="44">
        <v>2192</v>
      </c>
      <c r="E210" s="45">
        <v>8187</v>
      </c>
      <c r="F210" s="44">
        <v>0</v>
      </c>
      <c r="G210" s="9"/>
      <c r="H210" s="44">
        <v>66828</v>
      </c>
    </row>
    <row r="211" spans="1:8">
      <c r="A211" t="s">
        <v>314</v>
      </c>
      <c r="B211" t="s">
        <v>86</v>
      </c>
      <c r="C211" s="44">
        <f t="shared" si="3"/>
        <v>46930</v>
      </c>
      <c r="D211" s="44">
        <v>4545</v>
      </c>
      <c r="E211" s="45">
        <v>12126</v>
      </c>
      <c r="F211" s="44">
        <v>2519</v>
      </c>
      <c r="G211" s="9"/>
      <c r="H211" s="44">
        <v>66120</v>
      </c>
    </row>
    <row r="212" spans="1:8">
      <c r="A212" t="s">
        <v>315</v>
      </c>
      <c r="B212" t="s">
        <v>87</v>
      </c>
      <c r="C212" s="44">
        <f t="shared" si="3"/>
        <v>57980</v>
      </c>
      <c r="D212" s="44">
        <v>0</v>
      </c>
      <c r="E212" s="45">
        <v>6640</v>
      </c>
      <c r="F212" s="44">
        <v>1416</v>
      </c>
      <c r="G212" s="9"/>
      <c r="H212" s="44">
        <v>66036</v>
      </c>
    </row>
    <row r="213" spans="1:8">
      <c r="A213" t="s">
        <v>316</v>
      </c>
      <c r="B213" t="s">
        <v>88</v>
      </c>
      <c r="C213" s="44">
        <f t="shared" si="3"/>
        <v>63897</v>
      </c>
      <c r="D213" s="44">
        <v>685</v>
      </c>
      <c r="E213" s="45">
        <v>0</v>
      </c>
      <c r="F213" s="44">
        <v>0</v>
      </c>
      <c r="G213" s="9"/>
      <c r="H213" s="44">
        <v>64582</v>
      </c>
    </row>
    <row r="214" spans="1:8">
      <c r="A214" t="s">
        <v>317</v>
      </c>
      <c r="B214" t="s">
        <v>89</v>
      </c>
      <c r="C214" s="44">
        <f t="shared" si="3"/>
        <v>54431</v>
      </c>
      <c r="D214" s="44">
        <v>4978</v>
      </c>
      <c r="E214" s="45">
        <v>568</v>
      </c>
      <c r="F214" s="44">
        <v>4259</v>
      </c>
      <c r="G214" s="9"/>
      <c r="H214" s="44">
        <v>64236</v>
      </c>
    </row>
    <row r="215" spans="1:8">
      <c r="A215" t="s">
        <v>318</v>
      </c>
      <c r="B215" t="s">
        <v>65</v>
      </c>
      <c r="C215" s="44">
        <f t="shared" si="3"/>
        <v>61760</v>
      </c>
      <c r="D215" s="44">
        <v>0</v>
      </c>
      <c r="E215" s="45">
        <v>2289</v>
      </c>
      <c r="F215" s="44">
        <v>0</v>
      </c>
      <c r="G215" s="9"/>
      <c r="H215" s="44">
        <v>64049</v>
      </c>
    </row>
    <row r="216" spans="1:8">
      <c r="A216" t="s">
        <v>319</v>
      </c>
      <c r="B216" t="s">
        <v>18</v>
      </c>
      <c r="C216" s="44">
        <f t="shared" si="3"/>
        <v>58189</v>
      </c>
      <c r="D216" s="44">
        <v>828</v>
      </c>
      <c r="E216" s="44">
        <v>3066</v>
      </c>
      <c r="F216" s="44">
        <v>1872</v>
      </c>
      <c r="G216" s="9"/>
      <c r="H216" s="44">
        <v>63955</v>
      </c>
    </row>
    <row r="217" spans="1:8">
      <c r="A217" t="s">
        <v>320</v>
      </c>
      <c r="B217" t="s">
        <v>64</v>
      </c>
      <c r="C217" s="44">
        <f t="shared" si="3"/>
        <v>53531</v>
      </c>
      <c r="D217" s="44">
        <v>1608</v>
      </c>
      <c r="E217" s="45">
        <v>6123</v>
      </c>
      <c r="F217" s="44">
        <v>2598</v>
      </c>
      <c r="G217" s="9"/>
      <c r="H217" s="44">
        <v>63860</v>
      </c>
    </row>
    <row r="218" spans="1:8">
      <c r="A218" t="s">
        <v>321</v>
      </c>
      <c r="B218" t="s">
        <v>90</v>
      </c>
      <c r="C218" s="44">
        <f t="shared" si="3"/>
        <v>56717</v>
      </c>
      <c r="D218" s="44">
        <v>3075</v>
      </c>
      <c r="E218" s="45">
        <v>773</v>
      </c>
      <c r="F218" s="44">
        <v>3061</v>
      </c>
      <c r="G218" s="9"/>
      <c r="H218" s="44">
        <v>63626</v>
      </c>
    </row>
    <row r="219" spans="1:8">
      <c r="A219" t="s">
        <v>322</v>
      </c>
      <c r="B219" t="s">
        <v>77</v>
      </c>
      <c r="C219" s="44">
        <f>H219-F219-D219-E219</f>
        <v>52148</v>
      </c>
      <c r="D219" s="44">
        <v>960</v>
      </c>
      <c r="E219" s="45">
        <v>8409</v>
      </c>
      <c r="F219" s="44">
        <v>1378</v>
      </c>
      <c r="G219" s="9"/>
      <c r="H219" s="44">
        <v>62895</v>
      </c>
    </row>
    <row r="220" spans="1:8">
      <c r="A220" t="s">
        <v>323</v>
      </c>
      <c r="B220" t="s">
        <v>91</v>
      </c>
      <c r="C220" s="44">
        <f t="shared" si="3"/>
        <v>62717</v>
      </c>
      <c r="D220" s="44">
        <v>0</v>
      </c>
      <c r="E220" s="45">
        <v>0</v>
      </c>
      <c r="F220" s="44">
        <v>0</v>
      </c>
      <c r="G220" s="9"/>
      <c r="H220" s="44">
        <v>62717</v>
      </c>
    </row>
    <row r="221" spans="1:8">
      <c r="A221" t="s">
        <v>324</v>
      </c>
      <c r="B221" t="s">
        <v>92</v>
      </c>
      <c r="C221" s="44">
        <f t="shared" si="3"/>
        <v>62717</v>
      </c>
      <c r="D221" s="44">
        <v>0</v>
      </c>
      <c r="E221" s="45">
        <v>0</v>
      </c>
      <c r="F221" s="44">
        <v>0</v>
      </c>
      <c r="G221" s="9"/>
      <c r="H221" s="44">
        <v>62717</v>
      </c>
    </row>
    <row r="222" spans="1:8">
      <c r="A222" t="s">
        <v>325</v>
      </c>
      <c r="B222" t="s">
        <v>93</v>
      </c>
      <c r="C222" s="44">
        <f t="shared" si="3"/>
        <v>57531</v>
      </c>
      <c r="D222" s="44">
        <v>716</v>
      </c>
      <c r="E222" s="45">
        <v>4234</v>
      </c>
      <c r="F222" s="44">
        <v>0</v>
      </c>
      <c r="G222" s="9"/>
      <c r="H222" s="44">
        <v>62481</v>
      </c>
    </row>
    <row r="223" spans="1:8">
      <c r="A223" t="s">
        <v>326</v>
      </c>
      <c r="B223" t="s">
        <v>94</v>
      </c>
      <c r="C223" s="44">
        <f t="shared" si="3"/>
        <v>56194</v>
      </c>
      <c r="D223" s="44">
        <v>3330</v>
      </c>
      <c r="E223" s="45">
        <v>2810</v>
      </c>
      <c r="F223" s="44">
        <v>0</v>
      </c>
      <c r="G223" s="9"/>
      <c r="H223" s="44">
        <v>62334</v>
      </c>
    </row>
    <row r="224" spans="1:8">
      <c r="A224" t="s">
        <v>327</v>
      </c>
      <c r="B224" t="s">
        <v>76</v>
      </c>
      <c r="C224" s="44">
        <f t="shared" si="3"/>
        <v>62298</v>
      </c>
      <c r="D224" s="44">
        <v>0</v>
      </c>
      <c r="E224" s="45">
        <v>0</v>
      </c>
      <c r="F224" s="44">
        <v>0</v>
      </c>
      <c r="G224" s="9"/>
      <c r="H224" s="44">
        <v>62298</v>
      </c>
    </row>
    <row r="225" spans="1:8">
      <c r="A225" t="s">
        <v>328</v>
      </c>
      <c r="B225" t="s">
        <v>95</v>
      </c>
      <c r="C225" s="44">
        <f t="shared" si="3"/>
        <v>59762</v>
      </c>
      <c r="D225" s="44">
        <v>1793</v>
      </c>
      <c r="E225" s="45">
        <v>0</v>
      </c>
      <c r="F225" s="44">
        <v>0</v>
      </c>
      <c r="G225" s="9"/>
      <c r="H225" s="44">
        <v>61555</v>
      </c>
    </row>
    <row r="226" spans="1:8">
      <c r="A226" t="s">
        <v>329</v>
      </c>
      <c r="B226" t="s">
        <v>1587</v>
      </c>
      <c r="C226" s="44">
        <f t="shared" si="3"/>
        <v>59888</v>
      </c>
      <c r="D226" s="44">
        <v>1120</v>
      </c>
      <c r="E226" s="45">
        <v>0</v>
      </c>
      <c r="F226" s="44">
        <v>0</v>
      </c>
      <c r="G226" s="9"/>
      <c r="H226" s="44">
        <v>61008</v>
      </c>
    </row>
    <row r="227" spans="1:8">
      <c r="A227" t="s">
        <v>330</v>
      </c>
      <c r="B227" t="s">
        <v>95</v>
      </c>
      <c r="C227" s="44">
        <f t="shared" si="3"/>
        <v>59762</v>
      </c>
      <c r="D227" s="44">
        <v>1195</v>
      </c>
      <c r="E227" s="45">
        <v>0</v>
      </c>
      <c r="F227" s="44">
        <v>0</v>
      </c>
      <c r="G227" s="9"/>
      <c r="H227" s="44">
        <v>60957</v>
      </c>
    </row>
    <row r="228" spans="1:8">
      <c r="A228" t="s">
        <v>331</v>
      </c>
      <c r="B228" t="s">
        <v>96</v>
      </c>
      <c r="C228" s="44">
        <f t="shared" si="3"/>
        <v>51534</v>
      </c>
      <c r="D228" s="44">
        <v>2146</v>
      </c>
      <c r="E228" s="45">
        <v>2600</v>
      </c>
      <c r="F228" s="44">
        <v>2056</v>
      </c>
      <c r="G228" s="9"/>
      <c r="H228" s="44">
        <v>58336</v>
      </c>
    </row>
    <row r="229" spans="1:8">
      <c r="A229" t="s">
        <v>332</v>
      </c>
      <c r="B229" t="s">
        <v>97</v>
      </c>
      <c r="C229" s="44">
        <f t="shared" si="3"/>
        <v>57647</v>
      </c>
      <c r="D229" s="44">
        <v>428</v>
      </c>
      <c r="E229" s="45">
        <v>130</v>
      </c>
      <c r="F229" s="44">
        <v>0</v>
      </c>
      <c r="G229" s="9"/>
      <c r="H229" s="44">
        <v>58205</v>
      </c>
    </row>
    <row r="230" spans="1:8">
      <c r="A230" t="s">
        <v>333</v>
      </c>
      <c r="B230" t="s">
        <v>61</v>
      </c>
      <c r="C230" s="44">
        <f t="shared" si="3"/>
        <v>56360</v>
      </c>
      <c r="D230" s="44">
        <v>0</v>
      </c>
      <c r="E230" s="45">
        <v>1698</v>
      </c>
      <c r="F230" s="44">
        <v>0</v>
      </c>
      <c r="G230" s="9"/>
      <c r="H230" s="44">
        <v>58058</v>
      </c>
    </row>
    <row r="231" spans="1:8">
      <c r="A231" t="s">
        <v>334</v>
      </c>
      <c r="B231" s="22" t="s">
        <v>1587</v>
      </c>
      <c r="C231" s="44">
        <f t="shared" si="3"/>
        <v>57458</v>
      </c>
      <c r="D231" s="44">
        <v>324</v>
      </c>
      <c r="E231" s="45">
        <v>0</v>
      </c>
      <c r="F231" s="44">
        <v>0</v>
      </c>
      <c r="G231" s="9"/>
      <c r="H231" s="44">
        <v>57782</v>
      </c>
    </row>
    <row r="232" spans="1:8">
      <c r="A232" t="s">
        <v>335</v>
      </c>
      <c r="B232" t="s">
        <v>94</v>
      </c>
      <c r="C232" s="44">
        <f t="shared" si="3"/>
        <v>55495</v>
      </c>
      <c r="D232" s="44">
        <v>2265</v>
      </c>
      <c r="E232" s="45">
        <v>0</v>
      </c>
      <c r="F232" s="44">
        <v>0</v>
      </c>
      <c r="G232" s="9"/>
      <c r="H232" s="44">
        <v>57760</v>
      </c>
    </row>
    <row r="233" spans="1:8">
      <c r="A233" t="s">
        <v>336</v>
      </c>
      <c r="B233" t="s">
        <v>84</v>
      </c>
      <c r="C233" s="44">
        <f t="shared" si="3"/>
        <v>49192</v>
      </c>
      <c r="D233" s="44">
        <v>1015</v>
      </c>
      <c r="E233" s="45">
        <v>4788</v>
      </c>
      <c r="F233" s="44">
        <v>2523</v>
      </c>
      <c r="G233" s="9"/>
      <c r="H233" s="44">
        <v>57518</v>
      </c>
    </row>
    <row r="234" spans="1:8">
      <c r="A234" t="s">
        <v>337</v>
      </c>
      <c r="B234" t="s">
        <v>84</v>
      </c>
      <c r="C234" s="44">
        <f t="shared" si="3"/>
        <v>48601</v>
      </c>
      <c r="D234" s="44">
        <v>1753</v>
      </c>
      <c r="E234" s="45">
        <v>4506</v>
      </c>
      <c r="F234" s="44">
        <v>2560</v>
      </c>
      <c r="G234" s="9"/>
      <c r="H234" s="44">
        <v>57420</v>
      </c>
    </row>
    <row r="235" spans="1:8">
      <c r="A235" t="s">
        <v>338</v>
      </c>
      <c r="B235" t="s">
        <v>84</v>
      </c>
      <c r="C235" s="44">
        <f t="shared" si="3"/>
        <v>48600</v>
      </c>
      <c r="D235" s="44">
        <v>5845</v>
      </c>
      <c r="E235" s="45">
        <v>40</v>
      </c>
      <c r="F235" s="44">
        <v>2659</v>
      </c>
      <c r="G235" s="9"/>
      <c r="H235" s="44">
        <v>57144</v>
      </c>
    </row>
    <row r="236" spans="1:8">
      <c r="A236" t="s">
        <v>339</v>
      </c>
      <c r="B236" t="s">
        <v>98</v>
      </c>
      <c r="C236" s="44">
        <f t="shared" si="3"/>
        <v>52821</v>
      </c>
      <c r="D236" s="44">
        <v>956</v>
      </c>
      <c r="E236" s="45">
        <v>0</v>
      </c>
      <c r="F236" s="44">
        <v>2696</v>
      </c>
      <c r="G236" s="9"/>
      <c r="H236" s="44">
        <v>56473</v>
      </c>
    </row>
    <row r="237" spans="1:8">
      <c r="A237" t="s">
        <v>340</v>
      </c>
      <c r="B237" t="s">
        <v>99</v>
      </c>
      <c r="C237" s="44">
        <f t="shared" si="3"/>
        <v>55495</v>
      </c>
      <c r="D237" s="44">
        <v>940</v>
      </c>
      <c r="E237" s="45">
        <v>0</v>
      </c>
      <c r="F237" s="44">
        <v>0</v>
      </c>
      <c r="G237" s="9"/>
      <c r="H237" s="44">
        <v>56435</v>
      </c>
    </row>
    <row r="238" spans="1:8">
      <c r="A238" t="s">
        <v>341</v>
      </c>
      <c r="B238" t="s">
        <v>100</v>
      </c>
      <c r="C238" s="44">
        <f t="shared" si="3"/>
        <v>55495</v>
      </c>
      <c r="D238" s="44">
        <v>555</v>
      </c>
      <c r="E238" s="45">
        <v>0</v>
      </c>
      <c r="F238" s="44">
        <v>0</v>
      </c>
      <c r="G238" s="9"/>
      <c r="H238" s="44">
        <v>56050</v>
      </c>
    </row>
    <row r="239" spans="1:8">
      <c r="A239" t="s">
        <v>342</v>
      </c>
      <c r="B239" t="s">
        <v>101</v>
      </c>
      <c r="C239" s="44">
        <f t="shared" si="3"/>
        <v>54141</v>
      </c>
      <c r="D239" s="44">
        <v>1624</v>
      </c>
      <c r="E239" s="45">
        <v>0</v>
      </c>
      <c r="F239" s="44">
        <v>0</v>
      </c>
      <c r="G239" s="9"/>
      <c r="H239" s="44">
        <v>55765</v>
      </c>
    </row>
    <row r="240" spans="1:8">
      <c r="A240" t="s">
        <v>343</v>
      </c>
      <c r="B240" t="s">
        <v>96</v>
      </c>
      <c r="C240" s="44">
        <f t="shared" si="3"/>
        <v>51532</v>
      </c>
      <c r="D240" s="44">
        <v>600</v>
      </c>
      <c r="E240" s="45">
        <v>3395</v>
      </c>
      <c r="F240" s="44">
        <v>0</v>
      </c>
      <c r="G240" s="9"/>
      <c r="H240" s="44">
        <v>55527</v>
      </c>
    </row>
    <row r="241" spans="1:8">
      <c r="A241" t="s">
        <v>344</v>
      </c>
      <c r="B241" t="s">
        <v>102</v>
      </c>
      <c r="C241" s="44">
        <f t="shared" si="3"/>
        <v>48927</v>
      </c>
      <c r="D241" s="44">
        <v>600</v>
      </c>
      <c r="E241" s="45">
        <v>5770</v>
      </c>
      <c r="F241" s="44">
        <v>0</v>
      </c>
      <c r="G241" s="9"/>
      <c r="H241" s="44">
        <v>55297</v>
      </c>
    </row>
    <row r="242" spans="1:8">
      <c r="A242" t="s">
        <v>345</v>
      </c>
      <c r="B242" t="s">
        <v>98</v>
      </c>
      <c r="C242" s="44">
        <f t="shared" si="3"/>
        <v>52821</v>
      </c>
      <c r="D242" s="44">
        <v>1056</v>
      </c>
      <c r="E242" s="45">
        <v>0</v>
      </c>
      <c r="F242" s="44">
        <v>1251</v>
      </c>
      <c r="G242" s="9"/>
      <c r="H242" s="44">
        <v>55128</v>
      </c>
    </row>
    <row r="243" spans="1:8">
      <c r="A243" t="s">
        <v>346</v>
      </c>
      <c r="B243" t="s">
        <v>103</v>
      </c>
      <c r="C243" s="44">
        <f t="shared" si="3"/>
        <v>54789</v>
      </c>
      <c r="D243" s="44">
        <v>0</v>
      </c>
      <c r="E243" s="45">
        <v>0</v>
      </c>
      <c r="F243" s="44">
        <v>0</v>
      </c>
      <c r="G243" s="9"/>
      <c r="H243" s="44">
        <v>54789</v>
      </c>
    </row>
    <row r="244" spans="1:8">
      <c r="A244" t="s">
        <v>347</v>
      </c>
      <c r="B244" t="s">
        <v>100</v>
      </c>
      <c r="C244" s="44">
        <f t="shared" si="3"/>
        <v>54269</v>
      </c>
      <c r="D244" s="44">
        <v>0</v>
      </c>
      <c r="E244" s="45">
        <v>139</v>
      </c>
      <c r="F244" s="44">
        <v>0</v>
      </c>
      <c r="G244" s="9"/>
      <c r="H244" s="44">
        <v>54408</v>
      </c>
    </row>
    <row r="245" spans="1:8">
      <c r="A245" t="s">
        <v>348</v>
      </c>
      <c r="B245" t="s">
        <v>104</v>
      </c>
      <c r="C245" s="44">
        <f t="shared" ref="C245:C282" si="4">H245-F245-D245-E245</f>
        <v>50276</v>
      </c>
      <c r="D245" s="44">
        <v>833</v>
      </c>
      <c r="E245" s="45">
        <v>0</v>
      </c>
      <c r="F245" s="44">
        <v>2426</v>
      </c>
      <c r="G245" s="9"/>
      <c r="H245" s="44">
        <v>53535</v>
      </c>
    </row>
    <row r="246" spans="1:8">
      <c r="A246" t="s">
        <v>349</v>
      </c>
      <c r="B246" t="s">
        <v>105</v>
      </c>
      <c r="C246" s="44">
        <f t="shared" si="4"/>
        <v>51459</v>
      </c>
      <c r="D246" s="44">
        <v>0</v>
      </c>
      <c r="E246" s="45">
        <v>1917</v>
      </c>
      <c r="F246" s="44">
        <v>0</v>
      </c>
      <c r="G246" s="9"/>
      <c r="H246" s="44">
        <v>53376</v>
      </c>
    </row>
    <row r="247" spans="1:8">
      <c r="A247" t="s">
        <v>350</v>
      </c>
      <c r="B247" t="s">
        <v>98</v>
      </c>
      <c r="C247" s="44">
        <f t="shared" si="4"/>
        <v>52820</v>
      </c>
      <c r="D247" s="44">
        <v>365</v>
      </c>
      <c r="E247" s="45">
        <v>0</v>
      </c>
      <c r="F247" s="44">
        <v>0</v>
      </c>
      <c r="G247" s="9"/>
      <c r="H247" s="44">
        <v>53185</v>
      </c>
    </row>
    <row r="248" spans="1:8">
      <c r="A248" t="s">
        <v>351</v>
      </c>
      <c r="B248" t="s">
        <v>96</v>
      </c>
      <c r="C248" s="44">
        <f t="shared" si="4"/>
        <v>51533</v>
      </c>
      <c r="D248" s="44">
        <v>1546</v>
      </c>
      <c r="E248" s="45">
        <v>0</v>
      </c>
      <c r="F248" s="44">
        <v>0</v>
      </c>
      <c r="G248" s="9"/>
      <c r="H248" s="44">
        <v>53079</v>
      </c>
    </row>
    <row r="249" spans="1:8">
      <c r="A249" t="s">
        <v>352</v>
      </c>
      <c r="B249" t="s">
        <v>102</v>
      </c>
      <c r="C249" s="44">
        <f t="shared" si="4"/>
        <v>46526</v>
      </c>
      <c r="D249" s="44">
        <v>0</v>
      </c>
      <c r="E249" s="45">
        <v>2596</v>
      </c>
      <c r="F249" s="44">
        <v>747</v>
      </c>
      <c r="G249" s="9"/>
      <c r="H249" s="44">
        <v>49869</v>
      </c>
    </row>
    <row r="250" spans="1:8">
      <c r="A250" t="s">
        <v>353</v>
      </c>
      <c r="B250" t="s">
        <v>106</v>
      </c>
      <c r="C250" s="44">
        <f t="shared" si="4"/>
        <v>39020</v>
      </c>
      <c r="D250" s="44">
        <v>4002</v>
      </c>
      <c r="E250" s="45">
        <v>2641</v>
      </c>
      <c r="F250" s="44">
        <v>2144</v>
      </c>
      <c r="G250" s="9"/>
      <c r="H250" s="44">
        <v>47807</v>
      </c>
    </row>
    <row r="251" spans="1:8">
      <c r="A251" t="s">
        <v>354</v>
      </c>
      <c r="B251" t="s">
        <v>93</v>
      </c>
      <c r="C251" s="44">
        <f t="shared" si="4"/>
        <v>42494</v>
      </c>
      <c r="D251" s="44">
        <v>0</v>
      </c>
      <c r="E251" s="45">
        <v>4422</v>
      </c>
      <c r="F251" s="44">
        <v>0</v>
      </c>
      <c r="G251" s="9"/>
      <c r="H251" s="44">
        <v>46916</v>
      </c>
    </row>
    <row r="252" spans="1:8">
      <c r="A252" t="s">
        <v>355</v>
      </c>
      <c r="B252" t="s">
        <v>107</v>
      </c>
      <c r="C252" s="44">
        <f t="shared" si="4"/>
        <v>46876</v>
      </c>
      <c r="D252" s="44">
        <v>0</v>
      </c>
      <c r="E252" s="45">
        <v>0</v>
      </c>
      <c r="F252" s="44">
        <v>0</v>
      </c>
      <c r="G252" s="9"/>
      <c r="H252" s="44">
        <v>46876</v>
      </c>
    </row>
    <row r="253" spans="1:8">
      <c r="A253" t="s">
        <v>356</v>
      </c>
      <c r="B253" t="s">
        <v>107</v>
      </c>
      <c r="C253" s="44">
        <f t="shared" si="4"/>
        <v>45146</v>
      </c>
      <c r="D253" s="44">
        <v>0</v>
      </c>
      <c r="E253" s="45">
        <v>1312</v>
      </c>
      <c r="F253" s="44">
        <v>0</v>
      </c>
      <c r="G253" s="9"/>
      <c r="H253" s="44">
        <v>46458</v>
      </c>
    </row>
    <row r="254" spans="1:8">
      <c r="A254" t="s">
        <v>357</v>
      </c>
      <c r="B254" t="s">
        <v>107</v>
      </c>
      <c r="C254" s="44">
        <f>H254-F254-D254-E254</f>
        <v>46203</v>
      </c>
      <c r="D254" s="44">
        <v>0</v>
      </c>
      <c r="E254" s="45">
        <v>0</v>
      </c>
      <c r="F254" s="44">
        <v>0</v>
      </c>
      <c r="G254" s="9"/>
      <c r="H254" s="44">
        <v>46203</v>
      </c>
    </row>
    <row r="255" spans="1:8">
      <c r="A255" t="s">
        <v>358</v>
      </c>
      <c r="B255" t="s">
        <v>108</v>
      </c>
      <c r="C255" s="44">
        <f t="shared" si="4"/>
        <v>44823</v>
      </c>
      <c r="D255" s="44">
        <v>0</v>
      </c>
      <c r="E255" s="45">
        <v>1226</v>
      </c>
      <c r="F255" s="44">
        <v>0</v>
      </c>
      <c r="G255" s="9"/>
      <c r="H255" s="44">
        <v>46049</v>
      </c>
    </row>
    <row r="256" spans="1:8">
      <c r="A256" t="s">
        <v>359</v>
      </c>
      <c r="B256" t="s">
        <v>109</v>
      </c>
      <c r="C256" s="44">
        <f t="shared" si="4"/>
        <v>42295</v>
      </c>
      <c r="D256" s="44">
        <v>846</v>
      </c>
      <c r="E256" s="45">
        <v>1773</v>
      </c>
      <c r="F256" s="44">
        <v>1061</v>
      </c>
      <c r="G256" s="9"/>
      <c r="H256" s="44">
        <v>45975</v>
      </c>
    </row>
    <row r="257" spans="1:8">
      <c r="A257" t="s">
        <v>360</v>
      </c>
      <c r="B257" t="s">
        <v>96</v>
      </c>
      <c r="C257" s="44">
        <f t="shared" si="4"/>
        <v>44834</v>
      </c>
      <c r="D257" s="44">
        <v>0</v>
      </c>
      <c r="E257" s="45">
        <v>614</v>
      </c>
      <c r="F257" s="44">
        <v>0</v>
      </c>
      <c r="G257" s="9"/>
      <c r="H257" s="44">
        <v>45448</v>
      </c>
    </row>
    <row r="258" spans="1:8">
      <c r="A258" t="s">
        <v>361</v>
      </c>
      <c r="B258" t="s">
        <v>110</v>
      </c>
      <c r="C258" s="44">
        <f t="shared" si="4"/>
        <v>45427</v>
      </c>
      <c r="D258" s="44">
        <v>0</v>
      </c>
      <c r="E258" s="45">
        <v>0</v>
      </c>
      <c r="F258" s="44">
        <v>0</v>
      </c>
      <c r="G258" s="9"/>
      <c r="H258" s="44">
        <v>45427</v>
      </c>
    </row>
    <row r="259" spans="1:8">
      <c r="A259" t="s">
        <v>362</v>
      </c>
      <c r="B259" t="s">
        <v>111</v>
      </c>
      <c r="C259" s="44">
        <f t="shared" si="4"/>
        <v>42203</v>
      </c>
      <c r="D259" s="44">
        <v>0</v>
      </c>
      <c r="E259" s="45">
        <v>2468</v>
      </c>
      <c r="F259" s="44">
        <v>0</v>
      </c>
      <c r="G259" s="9"/>
      <c r="H259" s="44">
        <v>44671</v>
      </c>
    </row>
    <row r="260" spans="1:8">
      <c r="A260" t="s">
        <v>363</v>
      </c>
      <c r="B260" t="s">
        <v>91</v>
      </c>
      <c r="C260" s="44">
        <f t="shared" si="4"/>
        <v>43261</v>
      </c>
      <c r="D260" s="44">
        <v>0</v>
      </c>
      <c r="E260" s="45">
        <v>0</v>
      </c>
      <c r="F260" s="44">
        <v>0</v>
      </c>
      <c r="G260" s="9"/>
      <c r="H260" s="44">
        <v>43261</v>
      </c>
    </row>
    <row r="261" spans="1:8">
      <c r="A261" t="s">
        <v>364</v>
      </c>
      <c r="B261" t="s">
        <v>69</v>
      </c>
      <c r="C261" s="44">
        <f t="shared" si="4"/>
        <v>42248</v>
      </c>
      <c r="D261" s="44">
        <v>0</v>
      </c>
      <c r="E261" s="45">
        <v>0</v>
      </c>
      <c r="F261" s="44">
        <v>0</v>
      </c>
      <c r="H261" s="44">
        <v>42248</v>
      </c>
    </row>
    <row r="262" spans="1:8">
      <c r="A262" t="s">
        <v>365</v>
      </c>
      <c r="B262" t="s">
        <v>79</v>
      </c>
      <c r="C262" s="44">
        <f t="shared" si="4"/>
        <v>37729</v>
      </c>
      <c r="D262" s="44">
        <v>1398</v>
      </c>
      <c r="E262" s="45">
        <v>1787</v>
      </c>
      <c r="F262" s="44">
        <v>0</v>
      </c>
      <c r="G262" s="9"/>
      <c r="H262" s="44">
        <v>40914</v>
      </c>
    </row>
    <row r="263" spans="1:8">
      <c r="A263" t="s">
        <v>366</v>
      </c>
      <c r="B263" t="s">
        <v>104</v>
      </c>
      <c r="C263" s="44">
        <f t="shared" si="4"/>
        <v>39464</v>
      </c>
      <c r="D263" s="44">
        <v>0</v>
      </c>
      <c r="E263" s="45">
        <v>0</v>
      </c>
      <c r="F263" s="44">
        <v>0</v>
      </c>
      <c r="G263" s="9"/>
      <c r="H263" s="44">
        <v>39464</v>
      </c>
    </row>
    <row r="264" spans="1:8">
      <c r="A264" t="s">
        <v>367</v>
      </c>
      <c r="B264" t="s">
        <v>101</v>
      </c>
      <c r="C264" s="44">
        <f t="shared" si="4"/>
        <v>37022</v>
      </c>
      <c r="D264" s="44">
        <v>808</v>
      </c>
      <c r="E264" s="45">
        <v>0</v>
      </c>
      <c r="F264" s="44">
        <v>0</v>
      </c>
      <c r="G264" s="9"/>
      <c r="H264" s="44">
        <v>37830</v>
      </c>
    </row>
    <row r="265" spans="1:8">
      <c r="A265" t="s">
        <v>368</v>
      </c>
      <c r="B265" t="s">
        <v>112</v>
      </c>
      <c r="C265" s="44">
        <f t="shared" si="4"/>
        <v>36600</v>
      </c>
      <c r="D265" s="44">
        <v>298</v>
      </c>
      <c r="E265" s="45">
        <v>24</v>
      </c>
      <c r="F265" s="44">
        <v>0</v>
      </c>
      <c r="G265" s="9"/>
      <c r="H265" s="44">
        <v>36922</v>
      </c>
    </row>
    <row r="266" spans="1:8">
      <c r="A266" t="s">
        <v>369</v>
      </c>
      <c r="B266" t="s">
        <v>17</v>
      </c>
      <c r="C266" s="44">
        <f t="shared" si="4"/>
        <v>33388</v>
      </c>
      <c r="D266" s="44">
        <v>102</v>
      </c>
      <c r="E266" s="44">
        <v>751</v>
      </c>
      <c r="F266" s="44">
        <v>1345</v>
      </c>
      <c r="G266" s="9"/>
      <c r="H266" s="44">
        <v>35586</v>
      </c>
    </row>
    <row r="267" spans="1:8">
      <c r="A267" t="s">
        <v>371</v>
      </c>
      <c r="B267" t="s">
        <v>17</v>
      </c>
      <c r="C267" s="44">
        <f t="shared" si="4"/>
        <v>33387</v>
      </c>
      <c r="D267" s="44">
        <v>102</v>
      </c>
      <c r="E267" s="44">
        <v>751</v>
      </c>
      <c r="F267" s="44">
        <v>1337</v>
      </c>
      <c r="H267" s="44">
        <v>35577</v>
      </c>
    </row>
    <row r="268" spans="1:8">
      <c r="A268" t="s">
        <v>370</v>
      </c>
      <c r="B268" t="s">
        <v>17</v>
      </c>
      <c r="C268" s="44">
        <f t="shared" si="4"/>
        <v>33387</v>
      </c>
      <c r="D268" s="44">
        <v>102</v>
      </c>
      <c r="E268" s="44">
        <v>751</v>
      </c>
      <c r="F268" s="44">
        <v>1320</v>
      </c>
      <c r="G268" s="11"/>
      <c r="H268" s="44">
        <v>35560</v>
      </c>
    </row>
    <row r="269" spans="1:8">
      <c r="A269" t="s">
        <v>372</v>
      </c>
      <c r="B269" t="s">
        <v>104</v>
      </c>
      <c r="C269" s="44">
        <f t="shared" si="4"/>
        <v>34701</v>
      </c>
      <c r="D269" s="44">
        <v>0</v>
      </c>
      <c r="E269" s="45">
        <v>0</v>
      </c>
      <c r="F269" s="44">
        <v>0</v>
      </c>
      <c r="G269" s="9"/>
      <c r="H269" s="44">
        <v>34701</v>
      </c>
    </row>
    <row r="270" spans="1:8">
      <c r="A270" t="s">
        <v>373</v>
      </c>
      <c r="B270" t="s">
        <v>18</v>
      </c>
      <c r="C270" s="44">
        <f t="shared" si="4"/>
        <v>33201</v>
      </c>
      <c r="D270" s="44">
        <v>25</v>
      </c>
      <c r="E270" s="44">
        <v>531</v>
      </c>
      <c r="F270" s="44">
        <v>891</v>
      </c>
      <c r="G270" s="9"/>
      <c r="H270" s="44">
        <v>34648</v>
      </c>
    </row>
    <row r="271" spans="1:8">
      <c r="A271" t="s">
        <v>374</v>
      </c>
      <c r="B271" t="s">
        <v>18</v>
      </c>
      <c r="C271" s="44">
        <f t="shared" si="4"/>
        <v>33201</v>
      </c>
      <c r="D271" s="44">
        <v>25</v>
      </c>
      <c r="E271" s="44">
        <v>71</v>
      </c>
      <c r="F271" s="44">
        <v>891</v>
      </c>
      <c r="G271" s="9"/>
      <c r="H271" s="44">
        <v>34188</v>
      </c>
    </row>
    <row r="272" spans="1:8">
      <c r="A272" t="s">
        <v>375</v>
      </c>
      <c r="B272" t="s">
        <v>112</v>
      </c>
      <c r="C272" s="44">
        <f t="shared" si="4"/>
        <v>32255</v>
      </c>
      <c r="D272" s="44">
        <v>0</v>
      </c>
      <c r="E272" s="45">
        <v>65</v>
      </c>
      <c r="F272" s="44">
        <v>454</v>
      </c>
      <c r="G272" s="9"/>
      <c r="H272" s="44">
        <v>32774</v>
      </c>
    </row>
    <row r="273" spans="1:8">
      <c r="A273" t="s">
        <v>376</v>
      </c>
      <c r="B273" t="s">
        <v>91</v>
      </c>
      <c r="C273" s="44">
        <f t="shared" si="4"/>
        <v>27822</v>
      </c>
      <c r="D273" s="44">
        <v>240</v>
      </c>
      <c r="E273" s="45">
        <v>373</v>
      </c>
      <c r="F273" s="44">
        <v>0</v>
      </c>
      <c r="G273" s="9"/>
      <c r="H273" s="44">
        <v>28435</v>
      </c>
    </row>
    <row r="274" spans="1:8">
      <c r="A274" t="s">
        <v>377</v>
      </c>
      <c r="B274" t="s">
        <v>109</v>
      </c>
      <c r="C274" s="44">
        <f t="shared" si="4"/>
        <v>26752</v>
      </c>
      <c r="D274" s="44">
        <v>1227</v>
      </c>
      <c r="E274" s="45">
        <v>0</v>
      </c>
      <c r="F274" s="44">
        <v>0</v>
      </c>
      <c r="G274" s="9"/>
      <c r="H274" s="44">
        <v>27979</v>
      </c>
    </row>
    <row r="275" spans="1:8">
      <c r="A275" t="s">
        <v>378</v>
      </c>
      <c r="B275" t="s">
        <v>101</v>
      </c>
      <c r="C275" s="44">
        <f t="shared" si="4"/>
        <v>26639</v>
      </c>
      <c r="D275" s="44">
        <v>0</v>
      </c>
      <c r="E275" s="45">
        <v>0</v>
      </c>
      <c r="F275" s="44">
        <v>0</v>
      </c>
      <c r="G275" s="9"/>
      <c r="H275" s="44">
        <v>26639</v>
      </c>
    </row>
    <row r="276" spans="1:8">
      <c r="A276" t="s">
        <v>379</v>
      </c>
      <c r="B276" t="s">
        <v>18</v>
      </c>
      <c r="C276" s="44">
        <f t="shared" si="4"/>
        <v>25525</v>
      </c>
      <c r="D276" s="44"/>
      <c r="E276" s="44"/>
      <c r="F276" s="44">
        <v>655</v>
      </c>
      <c r="G276" s="9"/>
      <c r="H276" s="44">
        <v>26180</v>
      </c>
    </row>
    <row r="277" spans="1:8">
      <c r="A277" t="s">
        <v>380</v>
      </c>
      <c r="B277" t="s">
        <v>18</v>
      </c>
      <c r="C277" s="44">
        <f t="shared" si="4"/>
        <v>25037</v>
      </c>
      <c r="D277" s="44"/>
      <c r="E277" s="44"/>
      <c r="F277" s="44">
        <v>594</v>
      </c>
      <c r="G277" s="9"/>
      <c r="H277" s="44">
        <v>25631</v>
      </c>
    </row>
    <row r="278" spans="1:8">
      <c r="A278" t="s">
        <v>381</v>
      </c>
      <c r="B278" t="s">
        <v>109</v>
      </c>
      <c r="C278" s="44">
        <f t="shared" si="4"/>
        <v>23725</v>
      </c>
      <c r="D278" s="44">
        <v>1158</v>
      </c>
      <c r="E278" s="45">
        <v>0</v>
      </c>
      <c r="F278" s="44">
        <v>0</v>
      </c>
      <c r="G278" s="9"/>
      <c r="H278" s="44">
        <v>24883</v>
      </c>
    </row>
    <row r="279" spans="1:8">
      <c r="A279" t="s">
        <v>382</v>
      </c>
      <c r="B279" t="s">
        <v>113</v>
      </c>
      <c r="C279" s="44">
        <f t="shared" si="4"/>
        <v>23789</v>
      </c>
      <c r="D279" s="44">
        <v>164</v>
      </c>
      <c r="E279" s="45">
        <v>819</v>
      </c>
      <c r="F279" s="44">
        <v>0</v>
      </c>
      <c r="G279" s="9"/>
      <c r="H279" s="44">
        <v>24772</v>
      </c>
    </row>
    <row r="280" spans="1:8">
      <c r="A280" t="s">
        <v>383</v>
      </c>
      <c r="B280" t="s">
        <v>114</v>
      </c>
      <c r="C280" s="44">
        <f t="shared" si="4"/>
        <v>24314</v>
      </c>
      <c r="D280" s="44">
        <v>16</v>
      </c>
      <c r="E280" s="45">
        <v>0</v>
      </c>
      <c r="F280" s="44">
        <v>0</v>
      </c>
      <c r="G280" s="9"/>
      <c r="H280" s="44">
        <v>24330</v>
      </c>
    </row>
    <row r="281" spans="1:8">
      <c r="A281" t="s">
        <v>384</v>
      </c>
      <c r="B281" t="s">
        <v>113</v>
      </c>
      <c r="C281" s="44">
        <f t="shared" si="4"/>
        <v>19523</v>
      </c>
      <c r="D281" s="44">
        <v>139</v>
      </c>
      <c r="E281" s="45">
        <v>1112</v>
      </c>
      <c r="F281" s="44">
        <v>0</v>
      </c>
      <c r="G281" s="9"/>
      <c r="H281" s="44">
        <v>20774</v>
      </c>
    </row>
    <row r="282" spans="1:8">
      <c r="A282" t="s">
        <v>385</v>
      </c>
      <c r="B282" t="s">
        <v>97</v>
      </c>
      <c r="C282" s="47">
        <f t="shared" si="4"/>
        <v>19564</v>
      </c>
      <c r="D282" s="47">
        <v>0</v>
      </c>
      <c r="E282" s="49">
        <v>0</v>
      </c>
      <c r="F282" s="47">
        <v>0</v>
      </c>
      <c r="G282" s="12"/>
      <c r="H282" s="47">
        <v>19564</v>
      </c>
    </row>
    <row r="284" spans="1:8" ht="13.5" thickBot="1">
      <c r="B284" s="29" t="s">
        <v>404</v>
      </c>
      <c r="C284" s="13">
        <f>SUM(C10:C282)</f>
        <v>21754674.600000001</v>
      </c>
      <c r="D284" s="13">
        <f t="shared" ref="D284:H284" si="5">SUM(D10:D282)</f>
        <v>3216196</v>
      </c>
      <c r="E284" s="13">
        <f t="shared" si="5"/>
        <v>3106993</v>
      </c>
      <c r="F284" s="13">
        <f t="shared" si="5"/>
        <v>1912764</v>
      </c>
      <c r="G284" s="13">
        <f t="shared" si="5"/>
        <v>0</v>
      </c>
      <c r="H284" s="13">
        <f t="shared" si="5"/>
        <v>29990627.600000001</v>
      </c>
    </row>
    <row r="285" spans="1:8" ht="13.5" thickTop="1"/>
    <row r="286" spans="1:8">
      <c r="A286" s="20" t="s">
        <v>1531</v>
      </c>
      <c r="B286" s="29" t="s">
        <v>1537</v>
      </c>
      <c r="C286" s="44">
        <f>MAX(C10:C282)</f>
        <v>230933</v>
      </c>
      <c r="D286" s="44">
        <f>MAX(D10:D282)</f>
        <v>71717</v>
      </c>
      <c r="E286" s="44">
        <f>MAX(E10:E282)</f>
        <v>78197</v>
      </c>
      <c r="F286" s="44">
        <f>MAX(F10:F282)</f>
        <v>199668</v>
      </c>
      <c r="G286" s="9"/>
      <c r="H286" s="44">
        <f>MAX(H10:H282)</f>
        <v>425775</v>
      </c>
    </row>
    <row r="287" spans="1:8">
      <c r="A287" s="50">
        <v>273</v>
      </c>
      <c r="B287" s="29" t="s">
        <v>1532</v>
      </c>
      <c r="C287" s="44">
        <f>AVERAGE(C10:C282)</f>
        <v>79687.452747252755</v>
      </c>
      <c r="D287" s="44">
        <f>AVERAGE(D10:D282)</f>
        <v>11867.881918819188</v>
      </c>
      <c r="E287" s="44">
        <f>AVERAGE(E10:E282)</f>
        <v>11464.918819188191</v>
      </c>
      <c r="F287" s="44">
        <f>AVERAGE(F10:F282)</f>
        <v>7006.4615384615381</v>
      </c>
      <c r="G287" s="9"/>
      <c r="H287" s="44">
        <f>AVERAGE(H10:H282)</f>
        <v>109855.77875457876</v>
      </c>
    </row>
    <row r="288" spans="1:8">
      <c r="B288" s="29" t="s">
        <v>1533</v>
      </c>
      <c r="C288" s="44">
        <f>MEDIAN(C10:C282)</f>
        <v>74542</v>
      </c>
      <c r="D288" s="44">
        <f t="shared" ref="D288:F288" si="6">MEDIAN(D10:D282)</f>
        <v>2433</v>
      </c>
      <c r="E288" s="44">
        <f t="shared" si="6"/>
        <v>3532</v>
      </c>
      <c r="F288" s="44">
        <f t="shared" si="6"/>
        <v>3637</v>
      </c>
      <c r="G288" s="9"/>
      <c r="H288" s="44">
        <f>MEDIAN(H10:H282)</f>
        <v>97925</v>
      </c>
    </row>
    <row r="291" spans="1:8">
      <c r="A291" s="41" t="s">
        <v>1577</v>
      </c>
      <c r="B291" s="43"/>
      <c r="C291" s="43"/>
      <c r="D291" s="43"/>
      <c r="E291" s="43"/>
      <c r="F291" s="43"/>
      <c r="G291" s="43"/>
      <c r="H291" s="43"/>
    </row>
    <row r="292" spans="1:8" ht="5.25" customHeight="1">
      <c r="A292" s="42"/>
      <c r="B292" s="43"/>
      <c r="C292" s="43"/>
      <c r="D292" s="43"/>
      <c r="E292" s="43"/>
      <c r="F292" s="43"/>
      <c r="G292" s="43"/>
      <c r="H292" s="43"/>
    </row>
    <row r="293" spans="1:8" ht="111.75" customHeight="1">
      <c r="A293" s="64" t="s">
        <v>1580</v>
      </c>
      <c r="B293" s="64"/>
      <c r="C293" s="64"/>
      <c r="D293" s="64"/>
      <c r="E293" s="64"/>
      <c r="F293" s="64"/>
      <c r="G293" s="43"/>
      <c r="H293" s="43"/>
    </row>
    <row r="294" spans="1:8" ht="87.75" customHeight="1">
      <c r="A294" s="64" t="s">
        <v>1584</v>
      </c>
      <c r="B294" s="64"/>
      <c r="C294" s="64"/>
      <c r="D294" s="64"/>
      <c r="E294" s="64"/>
      <c r="F294" s="64"/>
      <c r="G294" s="43"/>
      <c r="H294" s="43"/>
    </row>
    <row r="295" spans="1:8" ht="113.25" customHeight="1">
      <c r="A295" s="64" t="s">
        <v>1582</v>
      </c>
      <c r="B295" s="64"/>
      <c r="C295" s="64"/>
      <c r="D295" s="64"/>
      <c r="E295" s="64"/>
      <c r="F295" s="64"/>
      <c r="G295" s="43"/>
      <c r="H295" s="43"/>
    </row>
    <row r="296" spans="1:8" ht="36.75" customHeight="1">
      <c r="A296" s="64" t="s">
        <v>1581</v>
      </c>
      <c r="B296" s="64"/>
      <c r="C296" s="64"/>
      <c r="D296" s="64"/>
      <c r="E296" s="64"/>
      <c r="F296" s="64"/>
      <c r="G296" s="43"/>
      <c r="H296" s="43"/>
    </row>
    <row r="297" spans="1:8" ht="100.5" customHeight="1">
      <c r="A297" s="64" t="s">
        <v>1583</v>
      </c>
      <c r="B297" s="64"/>
      <c r="C297" s="64"/>
      <c r="D297" s="64"/>
      <c r="E297" s="64"/>
      <c r="F297" s="64"/>
      <c r="G297" s="43"/>
      <c r="H297" s="43"/>
    </row>
    <row r="300" spans="1:8">
      <c r="A300" s="20" t="s">
        <v>1572</v>
      </c>
    </row>
    <row r="301" spans="1:8">
      <c r="A301" s="20" t="s">
        <v>1573</v>
      </c>
    </row>
  </sheetData>
  <mergeCells count="6">
    <mergeCell ref="A5:H5"/>
    <mergeCell ref="A297:F297"/>
    <mergeCell ref="A295:F295"/>
    <mergeCell ref="A293:F293"/>
    <mergeCell ref="A294:F294"/>
    <mergeCell ref="A296:F296"/>
  </mergeCells>
  <printOptions horizontalCentered="1"/>
  <pageMargins left="0.75" right="0.5" top="0.75" bottom="1" header="0.5" footer="0.75"/>
  <pageSetup orientation="landscape" r:id="rId1"/>
  <headerFooter>
    <oddFooter xml:space="preserve">&amp;L&amp;"Arial,Bold"                      PublicSafetyProject.org&amp;C&amp;"Arial,Bold"Page &amp;P of &amp;N&amp;R&amp;"Arial,Bold"Public Record Data                          </oddFooter>
  </headerFooter>
</worksheet>
</file>

<file path=xl/worksheets/sheet5.xml><?xml version="1.0" encoding="utf-8"?>
<worksheet xmlns="http://schemas.openxmlformats.org/spreadsheetml/2006/main" xmlns:r="http://schemas.openxmlformats.org/officeDocument/2006/relationships">
  <dimension ref="A1:H301"/>
  <sheetViews>
    <sheetView topLeftCell="A5" workbookViewId="0">
      <pane ySplit="5" topLeftCell="A10" activePane="bottomLeft" state="frozenSplit"/>
      <selection activeCell="A10" sqref="A10"/>
      <selection pane="bottomLeft" activeCell="A10" sqref="A10"/>
    </sheetView>
  </sheetViews>
  <sheetFormatPr defaultRowHeight="12.75"/>
  <cols>
    <col min="1" max="1" width="25.28515625" customWidth="1"/>
    <col min="2" max="2" width="26.85546875" customWidth="1"/>
    <col min="3" max="3" width="11.85546875" customWidth="1"/>
    <col min="4" max="6" width="9.7109375" customWidth="1"/>
    <col min="7" max="7" width="1.140625" customWidth="1"/>
    <col min="8" max="8" width="11.140625" customWidth="1"/>
  </cols>
  <sheetData>
    <row r="1" spans="1:8">
      <c r="A1" s="20" t="s">
        <v>1572</v>
      </c>
    </row>
    <row r="2" spans="1:8">
      <c r="A2" s="20" t="s">
        <v>1573</v>
      </c>
    </row>
    <row r="3" spans="1:8">
      <c r="A3" s="22"/>
    </row>
    <row r="5" spans="1:8">
      <c r="A5" s="65" t="s">
        <v>1569</v>
      </c>
      <c r="B5" s="65"/>
      <c r="C5" s="65"/>
      <c r="D5" s="65"/>
      <c r="E5" s="65"/>
      <c r="F5" s="65"/>
      <c r="G5" s="65"/>
      <c r="H5" s="65"/>
    </row>
    <row r="6" spans="1:8" ht="13.5" thickBot="1">
      <c r="A6" s="39"/>
      <c r="B6" s="39"/>
      <c r="C6" s="39"/>
      <c r="D6" s="39"/>
      <c r="E6" s="39"/>
      <c r="F6" s="39"/>
      <c r="G6" s="39"/>
      <c r="H6" s="39"/>
    </row>
    <row r="7" spans="1:8">
      <c r="A7" s="2"/>
      <c r="B7" s="3"/>
      <c r="C7" s="4" t="s">
        <v>0</v>
      </c>
      <c r="D7" s="4" t="s">
        <v>1</v>
      </c>
      <c r="E7" s="4"/>
      <c r="F7" s="4" t="s">
        <v>1585</v>
      </c>
      <c r="G7" s="4"/>
      <c r="H7" s="5" t="s">
        <v>404</v>
      </c>
    </row>
    <row r="8" spans="1:8" ht="13.5" thickBot="1">
      <c r="A8" s="6" t="s">
        <v>2</v>
      </c>
      <c r="B8" s="7" t="s">
        <v>3</v>
      </c>
      <c r="C8" s="7" t="s">
        <v>4</v>
      </c>
      <c r="D8" s="7" t="s">
        <v>5</v>
      </c>
      <c r="E8" s="7" t="s">
        <v>6</v>
      </c>
      <c r="F8" s="7" t="s">
        <v>7</v>
      </c>
      <c r="G8" s="7"/>
      <c r="H8" s="8" t="s">
        <v>4</v>
      </c>
    </row>
    <row r="9" spans="1:8">
      <c r="C9" s="9"/>
      <c r="D9" s="9"/>
      <c r="E9" s="9"/>
      <c r="F9" s="9"/>
      <c r="G9" s="9"/>
      <c r="H9" s="9"/>
    </row>
    <row r="10" spans="1:8">
      <c r="A10" t="s">
        <v>218</v>
      </c>
      <c r="B10" t="s">
        <v>35</v>
      </c>
      <c r="C10" s="44">
        <f t="shared" ref="C10:C73" si="0">H10-F10-D10-E10</f>
        <v>118604</v>
      </c>
      <c r="D10" s="44">
        <v>0</v>
      </c>
      <c r="E10" s="45">
        <v>0</v>
      </c>
      <c r="F10" s="44">
        <v>0</v>
      </c>
      <c r="G10" s="9"/>
      <c r="H10" s="44">
        <v>118604</v>
      </c>
    </row>
    <row r="11" spans="1:8">
      <c r="A11" t="s">
        <v>181</v>
      </c>
      <c r="B11" t="s">
        <v>15</v>
      </c>
      <c r="C11" s="44">
        <f t="shared" si="0"/>
        <v>79480</v>
      </c>
      <c r="D11" s="44">
        <v>24810</v>
      </c>
      <c r="E11" s="44">
        <v>37074</v>
      </c>
      <c r="F11" s="44">
        <v>5198</v>
      </c>
      <c r="G11" s="9"/>
      <c r="H11" s="44">
        <v>146562</v>
      </c>
    </row>
    <row r="12" spans="1:8">
      <c r="A12" t="s">
        <v>298</v>
      </c>
      <c r="B12" t="s">
        <v>80</v>
      </c>
      <c r="C12" s="44">
        <f t="shared" si="0"/>
        <v>72814</v>
      </c>
      <c r="D12" s="44">
        <v>728</v>
      </c>
      <c r="E12" s="45">
        <v>0</v>
      </c>
      <c r="F12" s="44">
        <v>0</v>
      </c>
      <c r="G12" s="9"/>
      <c r="H12" s="44">
        <v>73542</v>
      </c>
    </row>
    <row r="13" spans="1:8">
      <c r="A13" t="s">
        <v>207</v>
      </c>
      <c r="B13" t="s">
        <v>18</v>
      </c>
      <c r="C13" s="44">
        <f t="shared" si="0"/>
        <v>74392</v>
      </c>
      <c r="D13" s="44">
        <v>34187</v>
      </c>
      <c r="E13" s="44">
        <v>13386</v>
      </c>
      <c r="F13" s="44">
        <v>6241</v>
      </c>
      <c r="G13" s="9"/>
      <c r="H13" s="44">
        <v>128206</v>
      </c>
    </row>
    <row r="14" spans="1:8">
      <c r="A14" t="s">
        <v>292</v>
      </c>
      <c r="B14" t="s">
        <v>75</v>
      </c>
      <c r="C14" s="44">
        <f t="shared" si="0"/>
        <v>70267</v>
      </c>
      <c r="D14" s="44">
        <v>943</v>
      </c>
      <c r="E14" s="45">
        <v>426</v>
      </c>
      <c r="F14" s="44">
        <v>3762</v>
      </c>
      <c r="G14" s="9"/>
      <c r="H14" s="44">
        <v>75398</v>
      </c>
    </row>
    <row r="15" spans="1:8">
      <c r="A15" t="s">
        <v>160</v>
      </c>
      <c r="B15" t="s">
        <v>20</v>
      </c>
      <c r="C15" s="44">
        <f t="shared" si="0"/>
        <v>90627</v>
      </c>
      <c r="D15" s="44">
        <v>34416</v>
      </c>
      <c r="E15" s="44">
        <v>27661</v>
      </c>
      <c r="F15" s="44">
        <v>7296</v>
      </c>
      <c r="G15" s="9"/>
      <c r="H15" s="44">
        <v>160000</v>
      </c>
    </row>
    <row r="16" spans="1:8">
      <c r="A16" t="s">
        <v>266</v>
      </c>
      <c r="B16" t="s">
        <v>18</v>
      </c>
      <c r="C16" s="44">
        <f t="shared" si="0"/>
        <v>71094</v>
      </c>
      <c r="D16" s="44">
        <v>1511</v>
      </c>
      <c r="E16" s="44">
        <v>9849</v>
      </c>
      <c r="F16" s="44">
        <v>4334</v>
      </c>
      <c r="G16" s="9"/>
      <c r="H16" s="44">
        <v>86788</v>
      </c>
    </row>
    <row r="17" spans="1:8">
      <c r="A17" t="s">
        <v>322</v>
      </c>
      <c r="B17" t="s">
        <v>77</v>
      </c>
      <c r="C17" s="44">
        <f t="shared" si="0"/>
        <v>52148</v>
      </c>
      <c r="D17" s="44">
        <v>960</v>
      </c>
      <c r="E17" s="45">
        <v>8409</v>
      </c>
      <c r="F17" s="44">
        <v>1378</v>
      </c>
      <c r="G17" s="9"/>
      <c r="H17" s="44">
        <v>62895</v>
      </c>
    </row>
    <row r="18" spans="1:8">
      <c r="A18" t="s">
        <v>324</v>
      </c>
      <c r="B18" t="s">
        <v>92</v>
      </c>
      <c r="C18" s="44">
        <f t="shared" si="0"/>
        <v>62717</v>
      </c>
      <c r="D18" s="44">
        <v>0</v>
      </c>
      <c r="E18" s="45">
        <v>0</v>
      </c>
      <c r="F18" s="44">
        <v>0</v>
      </c>
      <c r="G18" s="9"/>
      <c r="H18" s="44">
        <v>62717</v>
      </c>
    </row>
    <row r="19" spans="1:8">
      <c r="A19" t="s">
        <v>239</v>
      </c>
      <c r="B19" t="s">
        <v>18</v>
      </c>
      <c r="C19" s="44">
        <f t="shared" si="0"/>
        <v>74072</v>
      </c>
      <c r="D19" s="44">
        <v>22484</v>
      </c>
      <c r="E19" s="44">
        <v>3813</v>
      </c>
      <c r="F19" s="44">
        <v>5837</v>
      </c>
      <c r="G19" s="9"/>
      <c r="H19" s="44">
        <v>106206</v>
      </c>
    </row>
    <row r="20" spans="1:8">
      <c r="A20" t="s">
        <v>343</v>
      </c>
      <c r="B20" t="s">
        <v>96</v>
      </c>
      <c r="C20" s="44">
        <f t="shared" si="0"/>
        <v>51532</v>
      </c>
      <c r="D20" s="44">
        <v>600</v>
      </c>
      <c r="E20" s="45">
        <v>3395</v>
      </c>
      <c r="F20" s="44">
        <v>0</v>
      </c>
      <c r="G20" s="9"/>
      <c r="H20" s="44">
        <v>55527</v>
      </c>
    </row>
    <row r="21" spans="1:8">
      <c r="A21" t="s">
        <v>352</v>
      </c>
      <c r="B21" t="s">
        <v>102</v>
      </c>
      <c r="C21" s="44">
        <f t="shared" si="0"/>
        <v>46526</v>
      </c>
      <c r="D21" s="44">
        <v>0</v>
      </c>
      <c r="E21" s="45">
        <v>2596</v>
      </c>
      <c r="F21" s="44">
        <v>747</v>
      </c>
      <c r="G21" s="9"/>
      <c r="H21" s="44">
        <v>49869</v>
      </c>
    </row>
    <row r="22" spans="1:8">
      <c r="A22" t="s">
        <v>162</v>
      </c>
      <c r="B22" t="s">
        <v>16</v>
      </c>
      <c r="C22" s="44">
        <f t="shared" si="0"/>
        <v>112139</v>
      </c>
      <c r="D22" s="44">
        <v>30743</v>
      </c>
      <c r="E22" s="44">
        <v>2991</v>
      </c>
      <c r="F22" s="44">
        <v>13310</v>
      </c>
      <c r="G22" s="9"/>
      <c r="H22" s="44">
        <v>159183</v>
      </c>
    </row>
    <row r="23" spans="1:8">
      <c r="A23" t="s">
        <v>124</v>
      </c>
      <c r="B23" t="s">
        <v>13</v>
      </c>
      <c r="C23" s="44">
        <f t="shared" si="0"/>
        <v>167269</v>
      </c>
      <c r="D23" s="44">
        <v>360</v>
      </c>
      <c r="E23" s="45">
        <v>35468</v>
      </c>
      <c r="F23" s="44">
        <v>47233</v>
      </c>
      <c r="H23" s="44">
        <v>250330</v>
      </c>
    </row>
    <row r="24" spans="1:8">
      <c r="A24" t="s">
        <v>320</v>
      </c>
      <c r="B24" t="s">
        <v>64</v>
      </c>
      <c r="C24" s="44">
        <f t="shared" si="0"/>
        <v>53531</v>
      </c>
      <c r="D24" s="44">
        <v>1608</v>
      </c>
      <c r="E24" s="45">
        <v>6123</v>
      </c>
      <c r="F24" s="44">
        <v>2598</v>
      </c>
      <c r="G24" s="9"/>
      <c r="H24" s="44">
        <v>63860</v>
      </c>
    </row>
    <row r="25" spans="1:8">
      <c r="A25" t="s">
        <v>285</v>
      </c>
      <c r="B25" t="s">
        <v>38</v>
      </c>
      <c r="C25" s="44">
        <f t="shared" si="0"/>
        <v>61726</v>
      </c>
      <c r="D25" s="44">
        <v>3586</v>
      </c>
      <c r="E25" s="45">
        <v>10368</v>
      </c>
      <c r="F25" s="44">
        <v>3295</v>
      </c>
      <c r="G25" s="9"/>
      <c r="H25" s="44">
        <v>78975</v>
      </c>
    </row>
    <row r="26" spans="1:8">
      <c r="A26" t="s">
        <v>333</v>
      </c>
      <c r="B26" t="s">
        <v>61</v>
      </c>
      <c r="C26" s="44">
        <f t="shared" si="0"/>
        <v>56360</v>
      </c>
      <c r="D26" s="44">
        <v>0</v>
      </c>
      <c r="E26" s="45">
        <v>1698</v>
      </c>
      <c r="F26" s="44">
        <v>0</v>
      </c>
      <c r="G26" s="9"/>
      <c r="H26" s="44">
        <v>58058</v>
      </c>
    </row>
    <row r="27" spans="1:8">
      <c r="A27" t="s">
        <v>267</v>
      </c>
      <c r="B27" t="s">
        <v>62</v>
      </c>
      <c r="C27" s="44">
        <f t="shared" si="0"/>
        <v>86566</v>
      </c>
      <c r="D27" s="44">
        <v>0</v>
      </c>
      <c r="E27" s="45">
        <v>0</v>
      </c>
      <c r="F27" s="44">
        <v>0</v>
      </c>
      <c r="G27" s="9"/>
      <c r="H27" s="44">
        <v>86566</v>
      </c>
    </row>
    <row r="28" spans="1:8">
      <c r="A28" t="s">
        <v>191</v>
      </c>
      <c r="B28" t="s">
        <v>11</v>
      </c>
      <c r="C28" s="44">
        <f t="shared" si="0"/>
        <v>95066</v>
      </c>
      <c r="D28" s="44">
        <v>27163</v>
      </c>
      <c r="E28" s="44">
        <v>11193</v>
      </c>
      <c r="F28" s="44">
        <v>6060</v>
      </c>
      <c r="G28" s="9"/>
      <c r="H28" s="44">
        <v>139482</v>
      </c>
    </row>
    <row r="29" spans="1:8">
      <c r="A29" t="s">
        <v>315</v>
      </c>
      <c r="B29" t="s">
        <v>87</v>
      </c>
      <c r="C29" s="44">
        <f t="shared" si="0"/>
        <v>57980</v>
      </c>
      <c r="D29" s="44">
        <v>0</v>
      </c>
      <c r="E29" s="45">
        <v>6640</v>
      </c>
      <c r="F29" s="44">
        <v>1416</v>
      </c>
      <c r="G29" s="9"/>
      <c r="H29" s="44">
        <v>66036</v>
      </c>
    </row>
    <row r="30" spans="1:8">
      <c r="A30" t="s">
        <v>155</v>
      </c>
      <c r="B30" t="s">
        <v>23</v>
      </c>
      <c r="C30" s="44">
        <f t="shared" si="0"/>
        <v>146882</v>
      </c>
      <c r="D30" s="44">
        <v>0</v>
      </c>
      <c r="E30" s="45">
        <v>0</v>
      </c>
      <c r="F30" s="44">
        <v>15048</v>
      </c>
      <c r="G30" s="9"/>
      <c r="H30" s="44">
        <v>161930</v>
      </c>
    </row>
    <row r="31" spans="1:8">
      <c r="A31" t="s">
        <v>277</v>
      </c>
      <c r="B31" t="s">
        <v>43</v>
      </c>
      <c r="C31" s="44">
        <f t="shared" si="0"/>
        <v>74635</v>
      </c>
      <c r="D31" s="44">
        <v>4658</v>
      </c>
      <c r="E31" s="45">
        <v>3326</v>
      </c>
      <c r="F31" s="44">
        <v>0</v>
      </c>
      <c r="G31" s="9"/>
      <c r="H31" s="44">
        <v>82619</v>
      </c>
    </row>
    <row r="32" spans="1:8">
      <c r="A32" t="s">
        <v>359</v>
      </c>
      <c r="B32" t="s">
        <v>109</v>
      </c>
      <c r="C32" s="44">
        <f t="shared" si="0"/>
        <v>42295</v>
      </c>
      <c r="D32" s="44">
        <v>846</v>
      </c>
      <c r="E32" s="45">
        <v>1773</v>
      </c>
      <c r="F32" s="44">
        <v>1061</v>
      </c>
      <c r="G32" s="9"/>
      <c r="H32" s="44">
        <v>45975</v>
      </c>
    </row>
    <row r="33" spans="1:8">
      <c r="A33" t="s">
        <v>303</v>
      </c>
      <c r="B33" t="s">
        <v>18</v>
      </c>
      <c r="C33" s="44">
        <f t="shared" si="0"/>
        <v>48438</v>
      </c>
      <c r="D33" s="44">
        <v>12206</v>
      </c>
      <c r="E33" s="44">
        <v>5340</v>
      </c>
      <c r="F33" s="44">
        <v>5196</v>
      </c>
      <c r="G33" s="9"/>
      <c r="H33" s="44">
        <v>71180</v>
      </c>
    </row>
    <row r="34" spans="1:8">
      <c r="A34" t="s">
        <v>259</v>
      </c>
      <c r="B34" t="s">
        <v>57</v>
      </c>
      <c r="C34" s="44">
        <f t="shared" si="0"/>
        <v>85884</v>
      </c>
      <c r="D34" s="44">
        <v>3759</v>
      </c>
      <c r="E34" s="45">
        <v>2189</v>
      </c>
      <c r="F34" s="44">
        <v>0</v>
      </c>
      <c r="G34" s="9"/>
      <c r="H34" s="44">
        <v>91832</v>
      </c>
    </row>
    <row r="35" spans="1:8">
      <c r="A35" t="s">
        <v>184</v>
      </c>
      <c r="B35" t="s">
        <v>18</v>
      </c>
      <c r="C35" s="44">
        <f t="shared" si="0"/>
        <v>74512</v>
      </c>
      <c r="D35" s="44">
        <v>30539</v>
      </c>
      <c r="E35" s="44">
        <v>31106</v>
      </c>
      <c r="F35" s="44">
        <v>9453</v>
      </c>
      <c r="G35" s="9"/>
      <c r="H35" s="44">
        <v>145610</v>
      </c>
    </row>
    <row r="36" spans="1:8">
      <c r="A36" t="s">
        <v>180</v>
      </c>
      <c r="B36" t="s">
        <v>18</v>
      </c>
      <c r="C36" s="44">
        <f t="shared" si="0"/>
        <v>74705</v>
      </c>
      <c r="D36" s="44">
        <v>28032</v>
      </c>
      <c r="E36" s="44">
        <v>38069</v>
      </c>
      <c r="F36" s="44">
        <v>5834</v>
      </c>
      <c r="G36" s="9"/>
      <c r="H36" s="44">
        <v>146640</v>
      </c>
    </row>
    <row r="37" spans="1:8">
      <c r="A37" t="s">
        <v>379</v>
      </c>
      <c r="B37" t="s">
        <v>18</v>
      </c>
      <c r="C37" s="44">
        <f t="shared" si="0"/>
        <v>25525</v>
      </c>
      <c r="D37" s="44"/>
      <c r="E37" s="44"/>
      <c r="F37" s="44">
        <v>655</v>
      </c>
      <c r="G37" s="9"/>
      <c r="H37" s="44">
        <v>26180</v>
      </c>
    </row>
    <row r="38" spans="1:8">
      <c r="A38" t="s">
        <v>268</v>
      </c>
      <c r="B38" t="s">
        <v>63</v>
      </c>
      <c r="C38" s="44">
        <f t="shared" si="0"/>
        <v>64357</v>
      </c>
      <c r="D38" s="44">
        <v>4462</v>
      </c>
      <c r="E38" s="45">
        <v>14046</v>
      </c>
      <c r="F38" s="44">
        <v>3333</v>
      </c>
      <c r="G38" s="9"/>
      <c r="H38" s="44">
        <v>86198</v>
      </c>
    </row>
    <row r="39" spans="1:8">
      <c r="A39" t="s">
        <v>158</v>
      </c>
      <c r="B39" t="s">
        <v>25</v>
      </c>
      <c r="C39" s="44">
        <f t="shared" si="0"/>
        <v>160635</v>
      </c>
      <c r="D39" s="44">
        <v>0</v>
      </c>
      <c r="E39" s="45">
        <v>0</v>
      </c>
      <c r="F39" s="44">
        <v>0</v>
      </c>
      <c r="G39" s="9"/>
      <c r="H39" s="44">
        <v>160635</v>
      </c>
    </row>
    <row r="40" spans="1:8">
      <c r="A40" t="s">
        <v>236</v>
      </c>
      <c r="B40" t="s">
        <v>17</v>
      </c>
      <c r="C40" s="44">
        <f t="shared" si="0"/>
        <v>64279</v>
      </c>
      <c r="D40" s="44">
        <v>1974</v>
      </c>
      <c r="E40" s="44">
        <v>39295</v>
      </c>
      <c r="F40" s="44">
        <v>3309</v>
      </c>
      <c r="G40" s="9"/>
      <c r="H40" s="44">
        <v>108857</v>
      </c>
    </row>
    <row r="41" spans="1:8">
      <c r="A41" t="s">
        <v>229</v>
      </c>
      <c r="B41" t="s">
        <v>15</v>
      </c>
      <c r="C41" s="44">
        <f t="shared" si="0"/>
        <v>59752</v>
      </c>
      <c r="D41" s="44">
        <v>18722</v>
      </c>
      <c r="E41" s="44">
        <v>30922</v>
      </c>
      <c r="F41" s="44">
        <v>3134</v>
      </c>
      <c r="G41" s="9"/>
      <c r="H41" s="44">
        <v>112530</v>
      </c>
    </row>
    <row r="42" spans="1:8">
      <c r="A42" t="s">
        <v>156</v>
      </c>
      <c r="B42" t="s">
        <v>17</v>
      </c>
      <c r="C42" s="44">
        <f t="shared" si="0"/>
        <v>78426</v>
      </c>
      <c r="D42" s="44">
        <v>46200</v>
      </c>
      <c r="E42" s="44">
        <v>20553</v>
      </c>
      <c r="F42" s="44">
        <v>15985</v>
      </c>
      <c r="G42" s="9"/>
      <c r="H42" s="44">
        <v>161164</v>
      </c>
    </row>
    <row r="43" spans="1:8">
      <c r="A43" t="s">
        <v>329</v>
      </c>
      <c r="B43" t="s">
        <v>1587</v>
      </c>
      <c r="C43" s="44">
        <f t="shared" si="0"/>
        <v>59888</v>
      </c>
      <c r="D43" s="44">
        <v>1120</v>
      </c>
      <c r="E43" s="45">
        <v>0</v>
      </c>
      <c r="F43" s="44">
        <v>0</v>
      </c>
      <c r="G43" s="9"/>
      <c r="H43" s="44">
        <v>61008</v>
      </c>
    </row>
    <row r="44" spans="1:8">
      <c r="A44" t="s">
        <v>164</v>
      </c>
      <c r="B44" t="s">
        <v>26</v>
      </c>
      <c r="C44" s="44">
        <f t="shared" si="0"/>
        <v>111056</v>
      </c>
      <c r="D44" s="44">
        <v>300</v>
      </c>
      <c r="E44" s="45">
        <v>42933</v>
      </c>
      <c r="F44" s="44">
        <v>4224</v>
      </c>
      <c r="G44" s="9"/>
      <c r="H44" s="44">
        <v>158513</v>
      </c>
    </row>
    <row r="45" spans="1:8">
      <c r="A45" t="s">
        <v>271</v>
      </c>
      <c r="B45" t="s">
        <v>65</v>
      </c>
      <c r="C45" s="44">
        <f t="shared" si="0"/>
        <v>80871</v>
      </c>
      <c r="D45" s="44">
        <v>0</v>
      </c>
      <c r="E45" s="45">
        <v>2652</v>
      </c>
      <c r="F45" s="44">
        <v>1717</v>
      </c>
      <c r="G45" s="9"/>
      <c r="H45" s="44">
        <v>85240</v>
      </c>
    </row>
    <row r="46" spans="1:8">
      <c r="A46" t="s">
        <v>297</v>
      </c>
      <c r="B46" t="s">
        <v>38</v>
      </c>
      <c r="C46" s="44">
        <f t="shared" si="0"/>
        <v>59931</v>
      </c>
      <c r="D46" s="44">
        <v>1752</v>
      </c>
      <c r="E46" s="45">
        <v>8829</v>
      </c>
      <c r="F46" s="44">
        <v>3111</v>
      </c>
      <c r="G46" s="9"/>
      <c r="H46" s="44">
        <v>73623</v>
      </c>
    </row>
    <row r="47" spans="1:8">
      <c r="A47" t="s">
        <v>332</v>
      </c>
      <c r="B47" t="s">
        <v>97</v>
      </c>
      <c r="C47" s="44">
        <f t="shared" si="0"/>
        <v>57647</v>
      </c>
      <c r="D47" s="44">
        <v>428</v>
      </c>
      <c r="E47" s="45">
        <v>130</v>
      </c>
      <c r="F47" s="44">
        <v>0</v>
      </c>
      <c r="G47" s="9"/>
      <c r="H47" s="44">
        <v>58205</v>
      </c>
    </row>
    <row r="48" spans="1:8">
      <c r="A48" t="s">
        <v>291</v>
      </c>
      <c r="B48" t="s">
        <v>74</v>
      </c>
      <c r="C48" s="44">
        <f t="shared" si="0"/>
        <v>74635</v>
      </c>
      <c r="D48" s="44">
        <v>989</v>
      </c>
      <c r="E48" s="45">
        <v>226</v>
      </c>
      <c r="F48" s="44">
        <v>0</v>
      </c>
      <c r="G48" s="9"/>
      <c r="H48" s="44">
        <v>75850</v>
      </c>
    </row>
    <row r="49" spans="1:8">
      <c r="A49" t="s">
        <v>201</v>
      </c>
      <c r="B49" t="s">
        <v>18</v>
      </c>
      <c r="C49" s="44">
        <f t="shared" si="0"/>
        <v>74542</v>
      </c>
      <c r="D49" s="44">
        <v>32347</v>
      </c>
      <c r="E49" s="44">
        <v>17013</v>
      </c>
      <c r="F49" s="44">
        <v>6090</v>
      </c>
      <c r="G49" s="9"/>
      <c r="H49" s="44">
        <v>129992</v>
      </c>
    </row>
    <row r="50" spans="1:8">
      <c r="A50" t="s">
        <v>183</v>
      </c>
      <c r="B50" t="s">
        <v>29</v>
      </c>
      <c r="C50" s="44">
        <f t="shared" si="0"/>
        <v>134422</v>
      </c>
      <c r="D50" s="44">
        <v>0</v>
      </c>
      <c r="E50" s="45">
        <v>0</v>
      </c>
      <c r="F50" s="44">
        <v>11216</v>
      </c>
      <c r="G50" s="9"/>
      <c r="H50" s="44">
        <v>145638</v>
      </c>
    </row>
    <row r="51" spans="1:8">
      <c r="A51" t="s">
        <v>204</v>
      </c>
      <c r="B51" t="s">
        <v>21</v>
      </c>
      <c r="C51" s="44">
        <f t="shared" si="0"/>
        <v>77013</v>
      </c>
      <c r="D51" s="44">
        <v>29023</v>
      </c>
      <c r="E51" s="44">
        <v>15935</v>
      </c>
      <c r="F51" s="44">
        <v>6460</v>
      </c>
      <c r="G51" s="9"/>
      <c r="H51" s="44">
        <v>128431</v>
      </c>
    </row>
    <row r="52" spans="1:8">
      <c r="A52" t="s">
        <v>377</v>
      </c>
      <c r="B52" t="s">
        <v>109</v>
      </c>
      <c r="C52" s="44">
        <f t="shared" si="0"/>
        <v>26752</v>
      </c>
      <c r="D52" s="44">
        <v>1227</v>
      </c>
      <c r="E52" s="45">
        <v>0</v>
      </c>
      <c r="F52" s="44">
        <v>0</v>
      </c>
      <c r="G52" s="9"/>
      <c r="H52" s="44">
        <v>27979</v>
      </c>
    </row>
    <row r="53" spans="1:8">
      <c r="A53" t="s">
        <v>309</v>
      </c>
      <c r="B53" t="s">
        <v>1587</v>
      </c>
      <c r="C53" s="44">
        <f t="shared" si="0"/>
        <v>62787</v>
      </c>
      <c r="D53" s="44">
        <v>2225</v>
      </c>
      <c r="E53" s="45">
        <v>0</v>
      </c>
      <c r="F53" s="44">
        <v>2643</v>
      </c>
      <c r="G53" s="9"/>
      <c r="H53" s="44">
        <v>67655</v>
      </c>
    </row>
    <row r="54" spans="1:8">
      <c r="A54" t="s">
        <v>141</v>
      </c>
      <c r="B54" t="s">
        <v>19</v>
      </c>
      <c r="C54" s="44">
        <f t="shared" si="0"/>
        <v>179852</v>
      </c>
      <c r="D54" s="44">
        <v>0</v>
      </c>
      <c r="E54" s="45">
        <v>0</v>
      </c>
      <c r="F54" s="44">
        <v>7831</v>
      </c>
      <c r="G54" s="9"/>
      <c r="H54" s="44">
        <v>187683</v>
      </c>
    </row>
    <row r="55" spans="1:8">
      <c r="A55" t="s">
        <v>193</v>
      </c>
      <c r="B55" t="s">
        <v>15</v>
      </c>
      <c r="C55" s="44">
        <f t="shared" si="0"/>
        <v>78451</v>
      </c>
      <c r="D55" s="44">
        <v>25210</v>
      </c>
      <c r="E55" s="44">
        <v>27586</v>
      </c>
      <c r="F55" s="44">
        <v>7680</v>
      </c>
      <c r="G55" s="9"/>
      <c r="H55" s="44">
        <v>138927</v>
      </c>
    </row>
    <row r="56" spans="1:8">
      <c r="A56" t="s">
        <v>157</v>
      </c>
      <c r="B56" t="s">
        <v>24</v>
      </c>
      <c r="C56" s="44">
        <f t="shared" si="0"/>
        <v>160635</v>
      </c>
      <c r="D56" s="44">
        <v>0</v>
      </c>
      <c r="E56" s="45">
        <v>0</v>
      </c>
      <c r="F56" s="44">
        <v>0</v>
      </c>
      <c r="G56" s="9"/>
      <c r="H56" s="44">
        <v>160635</v>
      </c>
    </row>
    <row r="57" spans="1:8">
      <c r="A57" t="s">
        <v>115</v>
      </c>
      <c r="B57" t="s">
        <v>8</v>
      </c>
      <c r="C57" s="44">
        <f t="shared" si="0"/>
        <v>225627</v>
      </c>
      <c r="D57" s="45">
        <v>480</v>
      </c>
      <c r="E57" s="45">
        <v>0</v>
      </c>
      <c r="F57" s="45">
        <v>199668</v>
      </c>
      <c r="G57" s="10"/>
      <c r="H57" s="45">
        <v>425775</v>
      </c>
    </row>
    <row r="58" spans="1:8">
      <c r="A58" t="s">
        <v>171</v>
      </c>
      <c r="B58" t="s">
        <v>27</v>
      </c>
      <c r="C58" s="44">
        <f t="shared" si="0"/>
        <v>153122</v>
      </c>
      <c r="D58" s="44">
        <v>0</v>
      </c>
      <c r="E58" s="45">
        <v>0</v>
      </c>
      <c r="F58" s="44">
        <v>0</v>
      </c>
      <c r="G58" s="9"/>
      <c r="H58" s="44">
        <v>153122</v>
      </c>
    </row>
    <row r="59" spans="1:8">
      <c r="A59" t="s">
        <v>262</v>
      </c>
      <c r="B59" t="s">
        <v>49</v>
      </c>
      <c r="C59" s="44">
        <f t="shared" si="0"/>
        <v>89634</v>
      </c>
      <c r="D59" s="44">
        <v>0</v>
      </c>
      <c r="E59" s="45">
        <v>0</v>
      </c>
      <c r="F59" s="44">
        <v>0</v>
      </c>
      <c r="G59" s="9"/>
      <c r="H59" s="44">
        <v>89634</v>
      </c>
    </row>
    <row r="60" spans="1:8">
      <c r="A60" t="s">
        <v>258</v>
      </c>
      <c r="B60" t="s">
        <v>18</v>
      </c>
      <c r="C60" s="44">
        <f t="shared" si="0"/>
        <v>71581</v>
      </c>
      <c r="D60" s="44">
        <v>1390</v>
      </c>
      <c r="E60" s="44">
        <v>15452</v>
      </c>
      <c r="F60" s="44">
        <v>4334</v>
      </c>
      <c r="G60" s="9"/>
      <c r="H60" s="44">
        <v>92757</v>
      </c>
    </row>
    <row r="61" spans="1:8">
      <c r="A61" t="s">
        <v>380</v>
      </c>
      <c r="B61" t="s">
        <v>18</v>
      </c>
      <c r="C61" s="44">
        <f t="shared" si="0"/>
        <v>25037</v>
      </c>
      <c r="D61" s="44"/>
      <c r="E61" s="44"/>
      <c r="F61" s="44">
        <v>594</v>
      </c>
      <c r="G61" s="9"/>
      <c r="H61" s="44">
        <v>25631</v>
      </c>
    </row>
    <row r="62" spans="1:8">
      <c r="A62" t="s">
        <v>307</v>
      </c>
      <c r="B62" t="s">
        <v>84</v>
      </c>
      <c r="C62" s="44">
        <f t="shared" si="0"/>
        <v>48137</v>
      </c>
      <c r="D62" s="44">
        <v>5149</v>
      </c>
      <c r="E62" s="45">
        <v>9372</v>
      </c>
      <c r="F62" s="44">
        <v>5095</v>
      </c>
      <c r="G62" s="9"/>
      <c r="H62" s="44">
        <v>67753</v>
      </c>
    </row>
    <row r="63" spans="1:8">
      <c r="A63" t="s">
        <v>367</v>
      </c>
      <c r="B63" t="s">
        <v>101</v>
      </c>
      <c r="C63" s="44">
        <f t="shared" si="0"/>
        <v>37022</v>
      </c>
      <c r="D63" s="44">
        <v>808</v>
      </c>
      <c r="E63" s="45">
        <v>0</v>
      </c>
      <c r="F63" s="44">
        <v>0</v>
      </c>
      <c r="G63" s="9"/>
      <c r="H63" s="44">
        <v>37830</v>
      </c>
    </row>
    <row r="64" spans="1:8">
      <c r="A64" t="s">
        <v>336</v>
      </c>
      <c r="B64" t="s">
        <v>84</v>
      </c>
      <c r="C64" s="44">
        <f t="shared" si="0"/>
        <v>49192</v>
      </c>
      <c r="D64" s="44">
        <v>1015</v>
      </c>
      <c r="E64" s="45">
        <v>4788</v>
      </c>
      <c r="F64" s="44">
        <v>2523</v>
      </c>
      <c r="G64" s="9"/>
      <c r="H64" s="44">
        <v>57518</v>
      </c>
    </row>
    <row r="65" spans="1:8">
      <c r="A65" t="s">
        <v>176</v>
      </c>
      <c r="B65" t="s">
        <v>15</v>
      </c>
      <c r="C65" s="44">
        <f t="shared" si="0"/>
        <v>79811</v>
      </c>
      <c r="D65" s="44">
        <v>30182</v>
      </c>
      <c r="E65" s="44">
        <v>32763</v>
      </c>
      <c r="F65" s="44">
        <v>5386</v>
      </c>
      <c r="G65" s="9"/>
      <c r="H65" s="44">
        <v>148142</v>
      </c>
    </row>
    <row r="66" spans="1:8">
      <c r="A66" t="s">
        <v>143</v>
      </c>
      <c r="B66" t="s">
        <v>18</v>
      </c>
      <c r="C66" s="44">
        <f t="shared" si="0"/>
        <v>99799</v>
      </c>
      <c r="D66" s="44">
        <v>41759</v>
      </c>
      <c r="E66" s="44">
        <v>22269</v>
      </c>
      <c r="F66" s="44">
        <v>18387</v>
      </c>
      <c r="G66" s="9"/>
      <c r="H66" s="44">
        <v>182214</v>
      </c>
    </row>
    <row r="67" spans="1:8">
      <c r="A67" t="s">
        <v>174</v>
      </c>
      <c r="B67" t="s">
        <v>18</v>
      </c>
      <c r="C67" s="44">
        <f t="shared" si="0"/>
        <v>76992</v>
      </c>
      <c r="D67" s="44">
        <v>35391</v>
      </c>
      <c r="E67" s="44">
        <v>28757</v>
      </c>
      <c r="F67" s="44">
        <v>8321</v>
      </c>
      <c r="G67" s="9"/>
      <c r="H67" s="44">
        <v>149461</v>
      </c>
    </row>
    <row r="68" spans="1:8">
      <c r="A68" t="s">
        <v>178</v>
      </c>
      <c r="B68" t="s">
        <v>15</v>
      </c>
      <c r="C68" s="44">
        <f t="shared" si="0"/>
        <v>80953</v>
      </c>
      <c r="D68" s="44">
        <v>33459</v>
      </c>
      <c r="E68" s="44">
        <v>26662</v>
      </c>
      <c r="F68" s="44">
        <v>5892</v>
      </c>
      <c r="G68" s="9"/>
      <c r="H68" s="44">
        <v>146966</v>
      </c>
    </row>
    <row r="69" spans="1:8">
      <c r="A69" t="s">
        <v>294</v>
      </c>
      <c r="B69" t="s">
        <v>77</v>
      </c>
      <c r="C69" s="44">
        <f t="shared" si="0"/>
        <v>58496</v>
      </c>
      <c r="D69" s="44">
        <v>1710</v>
      </c>
      <c r="E69" s="45">
        <v>11958</v>
      </c>
      <c r="F69" s="44">
        <v>2452</v>
      </c>
      <c r="G69" s="9"/>
      <c r="H69" s="44">
        <v>74616</v>
      </c>
    </row>
    <row r="70" spans="1:8">
      <c r="A70" t="s">
        <v>213</v>
      </c>
      <c r="B70" t="s">
        <v>34</v>
      </c>
      <c r="C70" s="44">
        <f t="shared" si="0"/>
        <v>120904</v>
      </c>
      <c r="D70" s="44">
        <v>0</v>
      </c>
      <c r="E70" s="45">
        <v>0</v>
      </c>
      <c r="F70" s="44">
        <v>0</v>
      </c>
      <c r="G70" s="9"/>
      <c r="H70" s="44">
        <v>120904</v>
      </c>
    </row>
    <row r="71" spans="1:8">
      <c r="A71" t="s">
        <v>260</v>
      </c>
      <c r="B71" t="s">
        <v>58</v>
      </c>
      <c r="C71" s="44">
        <f t="shared" si="0"/>
        <v>87980</v>
      </c>
      <c r="D71" s="44">
        <v>0</v>
      </c>
      <c r="E71" s="45">
        <v>0</v>
      </c>
      <c r="F71" s="44">
        <v>3594</v>
      </c>
      <c r="G71" s="9"/>
      <c r="H71" s="44">
        <v>91574</v>
      </c>
    </row>
    <row r="72" spans="1:8">
      <c r="A72" t="s">
        <v>147</v>
      </c>
      <c r="B72" t="s">
        <v>21</v>
      </c>
      <c r="C72" s="44">
        <f t="shared" si="0"/>
        <v>93337</v>
      </c>
      <c r="D72" s="44">
        <v>41432</v>
      </c>
      <c r="E72" s="44">
        <v>29520</v>
      </c>
      <c r="F72" s="44">
        <v>12282</v>
      </c>
      <c r="G72" s="9"/>
      <c r="H72" s="44">
        <v>176571</v>
      </c>
    </row>
    <row r="73" spans="1:8">
      <c r="A73" t="s">
        <v>128</v>
      </c>
      <c r="B73" t="s">
        <v>13</v>
      </c>
      <c r="C73" s="44">
        <f t="shared" si="0"/>
        <v>167269</v>
      </c>
      <c r="D73" s="44">
        <v>8011</v>
      </c>
      <c r="E73" s="44">
        <v>32790</v>
      </c>
      <c r="F73" s="44">
        <v>13848</v>
      </c>
      <c r="G73" s="9"/>
      <c r="H73" s="44">
        <v>221918</v>
      </c>
    </row>
    <row r="74" spans="1:8">
      <c r="A74" t="s">
        <v>299</v>
      </c>
      <c r="B74" t="s">
        <v>77</v>
      </c>
      <c r="C74" s="44">
        <f t="shared" ref="C74:C137" si="1">H74-F74-D74-E74</f>
        <v>58746</v>
      </c>
      <c r="D74" s="44">
        <v>3452</v>
      </c>
      <c r="E74" s="45">
        <v>8297</v>
      </c>
      <c r="F74" s="44">
        <v>1553</v>
      </c>
      <c r="G74" s="9"/>
      <c r="H74" s="44">
        <v>72048</v>
      </c>
    </row>
    <row r="75" spans="1:8">
      <c r="A75" t="s">
        <v>206</v>
      </c>
      <c r="B75" t="s">
        <v>20</v>
      </c>
      <c r="C75" s="44">
        <f t="shared" si="1"/>
        <v>90613</v>
      </c>
      <c r="D75" s="44">
        <v>17263</v>
      </c>
      <c r="E75" s="44">
        <v>13246</v>
      </c>
      <c r="F75" s="44">
        <v>5351</v>
      </c>
      <c r="G75" s="9"/>
      <c r="H75" s="44">
        <v>126473</v>
      </c>
    </row>
    <row r="76" spans="1:8">
      <c r="A76" t="s">
        <v>246</v>
      </c>
      <c r="B76" t="s">
        <v>20</v>
      </c>
      <c r="C76" s="44">
        <f t="shared" si="1"/>
        <v>76270</v>
      </c>
      <c r="D76" s="44">
        <v>5724</v>
      </c>
      <c r="E76" s="44">
        <v>13776</v>
      </c>
      <c r="F76" s="44">
        <v>4024</v>
      </c>
      <c r="G76" s="9"/>
      <c r="H76" s="44">
        <v>99794</v>
      </c>
    </row>
    <row r="77" spans="1:8">
      <c r="A77" t="s">
        <v>376</v>
      </c>
      <c r="B77" t="s">
        <v>91</v>
      </c>
      <c r="C77" s="44">
        <f t="shared" si="1"/>
        <v>27822</v>
      </c>
      <c r="D77" s="44">
        <v>240</v>
      </c>
      <c r="E77" s="45">
        <v>373</v>
      </c>
      <c r="F77" s="44">
        <v>0</v>
      </c>
      <c r="G77" s="9"/>
      <c r="H77" s="44">
        <v>28435</v>
      </c>
    </row>
    <row r="78" spans="1:8">
      <c r="A78" t="s">
        <v>130</v>
      </c>
      <c r="B78" t="s">
        <v>16</v>
      </c>
      <c r="C78" s="44">
        <f t="shared" si="1"/>
        <v>165277</v>
      </c>
      <c r="D78" s="44">
        <v>19740</v>
      </c>
      <c r="E78" s="44">
        <v>3532</v>
      </c>
      <c r="F78" s="44">
        <v>22840</v>
      </c>
      <c r="G78" s="9"/>
      <c r="H78" s="44">
        <v>211389</v>
      </c>
    </row>
    <row r="79" spans="1:8">
      <c r="A79" t="s">
        <v>385</v>
      </c>
      <c r="B79" t="s">
        <v>97</v>
      </c>
      <c r="C79" s="44">
        <f t="shared" si="1"/>
        <v>19564</v>
      </c>
      <c r="D79" s="44">
        <v>0</v>
      </c>
      <c r="E79" s="45">
        <v>0</v>
      </c>
      <c r="F79" s="44">
        <v>0</v>
      </c>
      <c r="G79" s="9"/>
      <c r="H79" s="44">
        <v>19564</v>
      </c>
    </row>
    <row r="80" spans="1:8">
      <c r="A80" t="s">
        <v>224</v>
      </c>
      <c r="B80" t="s">
        <v>39</v>
      </c>
      <c r="C80" s="44">
        <f t="shared" si="1"/>
        <v>115212</v>
      </c>
      <c r="D80" s="44">
        <v>0</v>
      </c>
      <c r="E80" s="45">
        <v>0</v>
      </c>
      <c r="F80" s="44">
        <v>0</v>
      </c>
      <c r="G80" s="9"/>
      <c r="H80" s="44">
        <v>115212</v>
      </c>
    </row>
    <row r="81" spans="1:8">
      <c r="A81" t="s">
        <v>249</v>
      </c>
      <c r="B81" t="s">
        <v>18</v>
      </c>
      <c r="C81" s="44">
        <f t="shared" si="1"/>
        <v>73934.460000000006</v>
      </c>
      <c r="D81" s="44">
        <v>15252</v>
      </c>
      <c r="E81" s="44">
        <v>3275</v>
      </c>
      <c r="F81" s="44">
        <v>5120</v>
      </c>
      <c r="G81" s="9"/>
      <c r="H81" s="44">
        <v>97581.46</v>
      </c>
    </row>
    <row r="82" spans="1:8">
      <c r="A82" t="s">
        <v>280</v>
      </c>
      <c r="B82" t="s">
        <v>61</v>
      </c>
      <c r="C82" s="44">
        <f t="shared" si="1"/>
        <v>74101</v>
      </c>
      <c r="D82" s="44">
        <v>0</v>
      </c>
      <c r="E82" s="45">
        <v>3366</v>
      </c>
      <c r="F82" s="44">
        <v>3515</v>
      </c>
      <c r="G82" s="9"/>
      <c r="H82" s="44">
        <v>80982</v>
      </c>
    </row>
    <row r="83" spans="1:8">
      <c r="A83" t="s">
        <v>349</v>
      </c>
      <c r="B83" t="s">
        <v>105</v>
      </c>
      <c r="C83" s="44">
        <f t="shared" si="1"/>
        <v>51459</v>
      </c>
      <c r="D83" s="44">
        <v>0</v>
      </c>
      <c r="E83" s="45">
        <v>1917</v>
      </c>
      <c r="F83" s="44">
        <v>0</v>
      </c>
      <c r="G83" s="9"/>
      <c r="H83" s="44">
        <v>53376</v>
      </c>
    </row>
    <row r="84" spans="1:8">
      <c r="A84" t="s">
        <v>138</v>
      </c>
      <c r="B84" t="s">
        <v>17</v>
      </c>
      <c r="C84" s="44">
        <f t="shared" si="1"/>
        <v>78582</v>
      </c>
      <c r="D84" s="44">
        <v>32301</v>
      </c>
      <c r="E84" s="44">
        <v>78197</v>
      </c>
      <c r="F84" s="44">
        <v>5478</v>
      </c>
      <c r="G84" s="9"/>
      <c r="H84" s="44">
        <v>194558</v>
      </c>
    </row>
    <row r="85" spans="1:8">
      <c r="A85" t="s">
        <v>308</v>
      </c>
      <c r="B85" t="s">
        <v>64</v>
      </c>
      <c r="C85" s="44">
        <f t="shared" si="1"/>
        <v>55944</v>
      </c>
      <c r="D85" s="44">
        <v>3326</v>
      </c>
      <c r="E85" s="45">
        <v>5432</v>
      </c>
      <c r="F85" s="44">
        <v>2962</v>
      </c>
      <c r="G85" s="9"/>
      <c r="H85" s="44">
        <v>67664</v>
      </c>
    </row>
    <row r="86" spans="1:8">
      <c r="A86" t="s">
        <v>153</v>
      </c>
      <c r="B86" t="s">
        <v>21</v>
      </c>
      <c r="C86" s="44">
        <f t="shared" si="1"/>
        <v>96510</v>
      </c>
      <c r="D86" s="44">
        <v>33619</v>
      </c>
      <c r="E86" s="44">
        <v>17206</v>
      </c>
      <c r="F86" s="44">
        <v>17827</v>
      </c>
      <c r="G86" s="9"/>
      <c r="H86" s="44">
        <v>165162</v>
      </c>
    </row>
    <row r="87" spans="1:8">
      <c r="A87" t="s">
        <v>354</v>
      </c>
      <c r="B87" t="s">
        <v>93</v>
      </c>
      <c r="C87" s="44">
        <f t="shared" si="1"/>
        <v>42494</v>
      </c>
      <c r="D87" s="44">
        <v>0</v>
      </c>
      <c r="E87" s="45">
        <v>4422</v>
      </c>
      <c r="F87" s="44">
        <v>0</v>
      </c>
      <c r="G87" s="9"/>
      <c r="H87" s="44">
        <v>46916</v>
      </c>
    </row>
    <row r="88" spans="1:8">
      <c r="A88" t="s">
        <v>311</v>
      </c>
      <c r="B88" t="s">
        <v>38</v>
      </c>
      <c r="C88" s="44">
        <f t="shared" si="1"/>
        <v>52064</v>
      </c>
      <c r="D88" s="44">
        <v>2433</v>
      </c>
      <c r="E88" s="45">
        <v>9721</v>
      </c>
      <c r="F88" s="44">
        <v>2780</v>
      </c>
      <c r="G88" s="9"/>
      <c r="H88" s="44">
        <v>66998</v>
      </c>
    </row>
    <row r="89" spans="1:8">
      <c r="A89" t="s">
        <v>321</v>
      </c>
      <c r="B89" t="s">
        <v>90</v>
      </c>
      <c r="C89" s="44">
        <f t="shared" si="1"/>
        <v>56717</v>
      </c>
      <c r="D89" s="44">
        <v>3075</v>
      </c>
      <c r="E89" s="45">
        <v>773</v>
      </c>
      <c r="F89" s="44">
        <v>3061</v>
      </c>
      <c r="G89" s="9"/>
      <c r="H89" s="44">
        <v>63626</v>
      </c>
    </row>
    <row r="90" spans="1:8">
      <c r="A90" t="s">
        <v>254</v>
      </c>
      <c r="B90" t="s">
        <v>53</v>
      </c>
      <c r="C90" s="44">
        <f t="shared" si="1"/>
        <v>91496</v>
      </c>
      <c r="D90" s="44">
        <v>4137</v>
      </c>
      <c r="E90" s="45">
        <v>0</v>
      </c>
      <c r="F90" s="44">
        <v>0</v>
      </c>
      <c r="G90" s="9"/>
      <c r="H90" s="44">
        <v>95633</v>
      </c>
    </row>
    <row r="91" spans="1:8">
      <c r="A91" t="s">
        <v>205</v>
      </c>
      <c r="B91" t="s">
        <v>32</v>
      </c>
      <c r="C91" s="44">
        <f t="shared" si="1"/>
        <v>124651</v>
      </c>
      <c r="D91" s="44">
        <v>2963</v>
      </c>
      <c r="E91" s="45">
        <v>0</v>
      </c>
      <c r="F91" s="44">
        <v>0</v>
      </c>
      <c r="G91" s="9"/>
      <c r="H91" s="44">
        <v>127614</v>
      </c>
    </row>
    <row r="92" spans="1:8">
      <c r="A92" t="s">
        <v>179</v>
      </c>
      <c r="B92" t="s">
        <v>28</v>
      </c>
      <c r="C92" s="44">
        <f t="shared" si="1"/>
        <v>132871</v>
      </c>
      <c r="D92" s="44">
        <v>0</v>
      </c>
      <c r="E92" s="45">
        <v>0</v>
      </c>
      <c r="F92" s="44">
        <v>13872</v>
      </c>
      <c r="G92" s="9"/>
      <c r="H92" s="44">
        <v>146743</v>
      </c>
    </row>
    <row r="93" spans="1:8">
      <c r="A93" t="s">
        <v>133</v>
      </c>
      <c r="B93" t="s">
        <v>16</v>
      </c>
      <c r="C93" s="44">
        <f t="shared" si="1"/>
        <v>162424</v>
      </c>
      <c r="D93" s="44">
        <v>19335</v>
      </c>
      <c r="E93" s="44">
        <v>2775</v>
      </c>
      <c r="F93" s="44">
        <f>12886+8602</f>
        <v>21488</v>
      </c>
      <c r="G93" s="9"/>
      <c r="H93" s="44">
        <v>206022</v>
      </c>
    </row>
    <row r="94" spans="1:8">
      <c r="A94" t="s">
        <v>290</v>
      </c>
      <c r="B94" t="s">
        <v>73</v>
      </c>
      <c r="C94" s="44">
        <f t="shared" si="1"/>
        <v>68835</v>
      </c>
      <c r="D94" s="44">
        <v>0</v>
      </c>
      <c r="E94" s="45">
        <v>7202</v>
      </c>
      <c r="F94" s="44">
        <v>0</v>
      </c>
      <c r="G94" s="9"/>
      <c r="H94" s="44">
        <v>76037</v>
      </c>
    </row>
    <row r="95" spans="1:8">
      <c r="A95" t="s">
        <v>257</v>
      </c>
      <c r="B95" t="s">
        <v>56</v>
      </c>
      <c r="C95" s="44">
        <f t="shared" si="1"/>
        <v>85885</v>
      </c>
      <c r="D95" s="44">
        <v>0</v>
      </c>
      <c r="E95" s="45">
        <v>6930</v>
      </c>
      <c r="F95" s="44">
        <v>0</v>
      </c>
      <c r="G95" s="9"/>
      <c r="H95" s="44">
        <v>92815</v>
      </c>
    </row>
    <row r="96" spans="1:8">
      <c r="A96" t="s">
        <v>200</v>
      </c>
      <c r="B96" t="s">
        <v>17</v>
      </c>
      <c r="C96" s="44">
        <f t="shared" si="1"/>
        <v>72713</v>
      </c>
      <c r="D96" s="44">
        <v>4887</v>
      </c>
      <c r="E96" s="44">
        <v>48745</v>
      </c>
      <c r="F96" s="44">
        <v>3947</v>
      </c>
      <c r="G96" s="9"/>
      <c r="H96" s="44">
        <v>130292</v>
      </c>
    </row>
    <row r="97" spans="1:8">
      <c r="A97" t="s">
        <v>210</v>
      </c>
      <c r="B97" t="s">
        <v>17</v>
      </c>
      <c r="C97" s="44">
        <f t="shared" si="1"/>
        <v>68433</v>
      </c>
      <c r="D97" s="44">
        <v>2773</v>
      </c>
      <c r="E97" s="44">
        <v>46647</v>
      </c>
      <c r="F97" s="44">
        <v>3666</v>
      </c>
      <c r="G97" s="9"/>
      <c r="H97" s="44">
        <v>121519</v>
      </c>
    </row>
    <row r="98" spans="1:8">
      <c r="A98" t="s">
        <v>166</v>
      </c>
      <c r="B98" t="s">
        <v>21</v>
      </c>
      <c r="C98" s="44">
        <f t="shared" si="1"/>
        <v>93385</v>
      </c>
      <c r="D98" s="44">
        <v>30264</v>
      </c>
      <c r="E98" s="44">
        <v>21695</v>
      </c>
      <c r="F98" s="44">
        <v>11266</v>
      </c>
      <c r="G98" s="9"/>
      <c r="H98" s="44">
        <v>156610</v>
      </c>
    </row>
    <row r="99" spans="1:8">
      <c r="A99" t="s">
        <v>366</v>
      </c>
      <c r="B99" t="s">
        <v>104</v>
      </c>
      <c r="C99" s="44">
        <f t="shared" si="1"/>
        <v>39464</v>
      </c>
      <c r="D99" s="44">
        <v>0</v>
      </c>
      <c r="E99" s="45">
        <v>0</v>
      </c>
      <c r="F99" s="44">
        <v>0</v>
      </c>
      <c r="G99" s="9"/>
      <c r="H99" s="44">
        <v>39464</v>
      </c>
    </row>
    <row r="100" spans="1:8">
      <c r="A100" t="s">
        <v>215</v>
      </c>
      <c r="B100" t="s">
        <v>18</v>
      </c>
      <c r="C100" s="44">
        <f t="shared" si="1"/>
        <v>77402</v>
      </c>
      <c r="D100" s="44">
        <v>26893</v>
      </c>
      <c r="E100" s="44">
        <v>7091</v>
      </c>
      <c r="F100" s="44">
        <v>9025</v>
      </c>
      <c r="G100" s="9"/>
      <c r="H100" s="44">
        <v>120411</v>
      </c>
    </row>
    <row r="101" spans="1:8">
      <c r="A101" t="s">
        <v>220</v>
      </c>
      <c r="B101" t="s">
        <v>37</v>
      </c>
      <c r="C101" s="44">
        <f t="shared" si="1"/>
        <v>106327</v>
      </c>
      <c r="D101" s="44">
        <v>4704</v>
      </c>
      <c r="E101" s="45">
        <v>412</v>
      </c>
      <c r="F101" s="44">
        <v>5200</v>
      </c>
      <c r="G101" s="9"/>
      <c r="H101" s="44">
        <v>116643</v>
      </c>
    </row>
    <row r="102" spans="1:8">
      <c r="A102" t="s">
        <v>150</v>
      </c>
      <c r="B102" t="s">
        <v>21</v>
      </c>
      <c r="C102" s="44">
        <f t="shared" si="1"/>
        <v>93209</v>
      </c>
      <c r="D102" s="44">
        <v>41185</v>
      </c>
      <c r="E102" s="44">
        <v>3954</v>
      </c>
      <c r="F102" s="44">
        <f>25112+7670</f>
        <v>32782</v>
      </c>
      <c r="G102" s="9"/>
      <c r="H102" s="44">
        <v>171130</v>
      </c>
    </row>
    <row r="103" spans="1:8">
      <c r="A103" t="s">
        <v>284</v>
      </c>
      <c r="B103" t="s">
        <v>69</v>
      </c>
      <c r="C103" s="44">
        <f t="shared" si="1"/>
        <v>78415</v>
      </c>
      <c r="D103" s="44">
        <v>0</v>
      </c>
      <c r="E103" s="45">
        <v>1329</v>
      </c>
      <c r="F103" s="44">
        <v>0</v>
      </c>
      <c r="G103" s="9"/>
      <c r="H103" s="44">
        <v>79744</v>
      </c>
    </row>
    <row r="104" spans="1:8">
      <c r="A104" t="s">
        <v>287</v>
      </c>
      <c r="B104" t="s">
        <v>70</v>
      </c>
      <c r="C104" s="44">
        <f t="shared" si="1"/>
        <v>62514</v>
      </c>
      <c r="D104" s="44">
        <v>2132</v>
      </c>
      <c r="E104" s="45">
        <v>8229</v>
      </c>
      <c r="F104" s="44">
        <v>4778</v>
      </c>
      <c r="G104" s="9"/>
      <c r="H104" s="44">
        <v>77653</v>
      </c>
    </row>
    <row r="105" spans="1:8">
      <c r="A105" t="s">
        <v>148</v>
      </c>
      <c r="B105" t="s">
        <v>11</v>
      </c>
      <c r="C105" s="44">
        <f t="shared" si="1"/>
        <v>108719</v>
      </c>
      <c r="D105" s="44">
        <v>42681</v>
      </c>
      <c r="E105" s="44">
        <v>15929</v>
      </c>
      <c r="F105" s="44">
        <v>7332</v>
      </c>
      <c r="G105" s="9"/>
      <c r="H105" s="44">
        <v>174661</v>
      </c>
    </row>
    <row r="106" spans="1:8">
      <c r="A106" t="s">
        <v>347</v>
      </c>
      <c r="B106" t="s">
        <v>100</v>
      </c>
      <c r="C106" s="44">
        <f t="shared" si="1"/>
        <v>54269</v>
      </c>
      <c r="D106" s="44">
        <v>0</v>
      </c>
      <c r="E106" s="45">
        <v>139</v>
      </c>
      <c r="F106" s="44">
        <v>0</v>
      </c>
      <c r="G106" s="9"/>
      <c r="H106" s="44">
        <v>54408</v>
      </c>
    </row>
    <row r="107" spans="1:8">
      <c r="A107" t="s">
        <v>136</v>
      </c>
      <c r="B107" t="s">
        <v>11</v>
      </c>
      <c r="C107" s="44">
        <f t="shared" si="1"/>
        <v>104947</v>
      </c>
      <c r="D107" s="44">
        <v>38725</v>
      </c>
      <c r="E107" s="44">
        <v>31964</v>
      </c>
      <c r="F107" s="44">
        <v>26739</v>
      </c>
      <c r="G107" s="9"/>
      <c r="H107" s="44">
        <v>202375</v>
      </c>
    </row>
    <row r="108" spans="1:8">
      <c r="A108" t="s">
        <v>278</v>
      </c>
      <c r="B108" t="s">
        <v>68</v>
      </c>
      <c r="C108" s="44">
        <f t="shared" si="1"/>
        <v>79020</v>
      </c>
      <c r="D108" s="44">
        <v>3412</v>
      </c>
      <c r="E108" s="45">
        <v>0</v>
      </c>
      <c r="F108" s="44">
        <v>0</v>
      </c>
      <c r="G108" s="10"/>
      <c r="H108" s="45">
        <v>82432</v>
      </c>
    </row>
    <row r="109" spans="1:8">
      <c r="A109" t="s">
        <v>326</v>
      </c>
      <c r="B109" t="s">
        <v>94</v>
      </c>
      <c r="C109" s="44">
        <f t="shared" si="1"/>
        <v>56194</v>
      </c>
      <c r="D109" s="44">
        <v>3330</v>
      </c>
      <c r="E109" s="45">
        <v>2810</v>
      </c>
      <c r="F109" s="44">
        <v>0</v>
      </c>
      <c r="G109" s="9"/>
      <c r="H109" s="44">
        <v>62334</v>
      </c>
    </row>
    <row r="110" spans="1:8">
      <c r="A110" t="s">
        <v>129</v>
      </c>
      <c r="B110" t="s">
        <v>11</v>
      </c>
      <c r="C110" s="44">
        <f t="shared" si="1"/>
        <v>104517</v>
      </c>
      <c r="D110" s="44">
        <v>52899</v>
      </c>
      <c r="E110" s="44">
        <v>42157</v>
      </c>
      <c r="F110" s="44">
        <v>20572</v>
      </c>
      <c r="G110" s="9"/>
      <c r="H110" s="44">
        <v>220145</v>
      </c>
    </row>
    <row r="111" spans="1:8">
      <c r="A111" t="s">
        <v>241</v>
      </c>
      <c r="B111" t="s">
        <v>43</v>
      </c>
      <c r="C111" s="44">
        <f t="shared" si="1"/>
        <v>74635</v>
      </c>
      <c r="D111" s="44">
        <v>6151</v>
      </c>
      <c r="E111" s="45">
        <v>10424</v>
      </c>
      <c r="F111" s="44">
        <v>14550</v>
      </c>
      <c r="G111" s="9"/>
      <c r="H111" s="44">
        <v>105760</v>
      </c>
    </row>
    <row r="112" spans="1:8">
      <c r="A112" t="s">
        <v>364</v>
      </c>
      <c r="B112" t="s">
        <v>69</v>
      </c>
      <c r="C112" s="44">
        <f t="shared" si="1"/>
        <v>42248</v>
      </c>
      <c r="D112" s="44">
        <v>0</v>
      </c>
      <c r="E112" s="45">
        <v>0</v>
      </c>
      <c r="F112" s="44">
        <v>0</v>
      </c>
      <c r="H112" s="44">
        <v>42248</v>
      </c>
    </row>
    <row r="113" spans="1:8">
      <c r="A113" t="s">
        <v>351</v>
      </c>
      <c r="B113" t="s">
        <v>96</v>
      </c>
      <c r="C113" s="44">
        <f t="shared" si="1"/>
        <v>51533</v>
      </c>
      <c r="D113" s="44">
        <v>1546</v>
      </c>
      <c r="E113" s="45">
        <v>0</v>
      </c>
      <c r="F113" s="44">
        <v>0</v>
      </c>
      <c r="G113" s="9"/>
      <c r="H113" s="44">
        <v>53079</v>
      </c>
    </row>
    <row r="114" spans="1:8">
      <c r="A114" t="s">
        <v>250</v>
      </c>
      <c r="B114" t="s">
        <v>49</v>
      </c>
      <c r="C114" s="44">
        <f t="shared" si="1"/>
        <v>93429</v>
      </c>
      <c r="D114" s="44">
        <v>0</v>
      </c>
      <c r="E114" s="45">
        <v>0</v>
      </c>
      <c r="F114" s="44">
        <v>3634</v>
      </c>
      <c r="G114" s="9"/>
      <c r="H114" s="44">
        <v>97063</v>
      </c>
    </row>
    <row r="115" spans="1:8">
      <c r="A115" t="s">
        <v>362</v>
      </c>
      <c r="B115" t="s">
        <v>111</v>
      </c>
      <c r="C115" s="44">
        <f t="shared" si="1"/>
        <v>42203</v>
      </c>
      <c r="D115" s="44">
        <v>0</v>
      </c>
      <c r="E115" s="45">
        <v>2468</v>
      </c>
      <c r="F115" s="44">
        <v>0</v>
      </c>
      <c r="G115" s="9"/>
      <c r="H115" s="44">
        <v>44671</v>
      </c>
    </row>
    <row r="116" spans="1:8">
      <c r="A116" t="s">
        <v>316</v>
      </c>
      <c r="B116" t="s">
        <v>88</v>
      </c>
      <c r="C116" s="44">
        <f t="shared" si="1"/>
        <v>63897</v>
      </c>
      <c r="D116" s="44">
        <v>685</v>
      </c>
      <c r="E116" s="45">
        <v>0</v>
      </c>
      <c r="F116" s="44">
        <v>0</v>
      </c>
      <c r="G116" s="9"/>
      <c r="H116" s="44">
        <v>64582</v>
      </c>
    </row>
    <row r="117" spans="1:8">
      <c r="A117" t="s">
        <v>272</v>
      </c>
      <c r="B117" t="s">
        <v>66</v>
      </c>
      <c r="C117" s="44">
        <f t="shared" si="1"/>
        <v>74039</v>
      </c>
      <c r="D117" s="44">
        <v>710</v>
      </c>
      <c r="E117" s="45">
        <v>9901</v>
      </c>
      <c r="F117" s="44">
        <v>0</v>
      </c>
      <c r="G117" s="9"/>
      <c r="H117" s="44">
        <v>84650</v>
      </c>
    </row>
    <row r="118" spans="1:8">
      <c r="A118" t="s">
        <v>152</v>
      </c>
      <c r="B118" t="s">
        <v>15</v>
      </c>
      <c r="C118" s="44">
        <f t="shared" si="1"/>
        <v>86495</v>
      </c>
      <c r="D118" s="44">
        <v>30182</v>
      </c>
      <c r="E118" s="44">
        <v>45380</v>
      </c>
      <c r="F118" s="44">
        <v>6284</v>
      </c>
      <c r="G118" s="9"/>
      <c r="H118" s="44">
        <v>168341</v>
      </c>
    </row>
    <row r="119" spans="1:8">
      <c r="A119" t="s">
        <v>248</v>
      </c>
      <c r="B119" t="s">
        <v>48</v>
      </c>
      <c r="C119" s="44">
        <f t="shared" si="1"/>
        <v>95474</v>
      </c>
      <c r="D119" s="44">
        <v>2451</v>
      </c>
      <c r="E119" s="45">
        <v>0</v>
      </c>
      <c r="F119" s="44">
        <v>0</v>
      </c>
      <c r="G119" s="9"/>
      <c r="H119" s="44">
        <v>97925</v>
      </c>
    </row>
    <row r="120" spans="1:8">
      <c r="A120" t="s">
        <v>221</v>
      </c>
      <c r="B120" t="s">
        <v>15</v>
      </c>
      <c r="C120" s="44">
        <f t="shared" si="1"/>
        <v>78672</v>
      </c>
      <c r="D120" s="44">
        <v>15506</v>
      </c>
      <c r="E120" s="44">
        <v>18539</v>
      </c>
      <c r="F120" s="44">
        <v>3854</v>
      </c>
      <c r="G120" s="9"/>
      <c r="H120" s="44">
        <v>116571</v>
      </c>
    </row>
    <row r="121" spans="1:8">
      <c r="A121" t="s">
        <v>167</v>
      </c>
      <c r="B121" t="s">
        <v>21</v>
      </c>
      <c r="C121" s="44">
        <f t="shared" si="1"/>
        <v>85644</v>
      </c>
      <c r="D121" s="44">
        <v>46138</v>
      </c>
      <c r="E121" s="44">
        <v>13537</v>
      </c>
      <c r="F121" s="44">
        <v>10945</v>
      </c>
      <c r="G121" s="9"/>
      <c r="H121" s="44">
        <v>156264</v>
      </c>
    </row>
    <row r="122" spans="1:8">
      <c r="A122" t="s">
        <v>232</v>
      </c>
      <c r="B122" t="s">
        <v>18</v>
      </c>
      <c r="C122" s="44">
        <f t="shared" si="1"/>
        <v>67884</v>
      </c>
      <c r="D122" s="44">
        <v>18483</v>
      </c>
      <c r="E122" s="44">
        <v>19045</v>
      </c>
      <c r="F122" s="44">
        <v>5834</v>
      </c>
      <c r="H122" s="44">
        <v>111246</v>
      </c>
    </row>
    <row r="123" spans="1:8">
      <c r="A123" t="s">
        <v>151</v>
      </c>
      <c r="B123" t="s">
        <v>22</v>
      </c>
      <c r="C123" s="44">
        <f t="shared" si="1"/>
        <v>157068</v>
      </c>
      <c r="D123" s="44">
        <v>0</v>
      </c>
      <c r="E123" s="45">
        <v>0</v>
      </c>
      <c r="F123" s="44">
        <v>12874</v>
      </c>
      <c r="G123" s="9"/>
      <c r="H123" s="44">
        <v>169942</v>
      </c>
    </row>
    <row r="124" spans="1:8">
      <c r="A124" t="s">
        <v>251</v>
      </c>
      <c r="B124" t="s">
        <v>50</v>
      </c>
      <c r="C124" s="44">
        <f t="shared" si="1"/>
        <v>77459</v>
      </c>
      <c r="D124" s="44">
        <v>11274</v>
      </c>
      <c r="E124" s="45">
        <v>3707</v>
      </c>
      <c r="F124" s="44">
        <v>4161</v>
      </c>
      <c r="G124" s="9"/>
      <c r="H124" s="44">
        <v>96601</v>
      </c>
    </row>
    <row r="125" spans="1:8">
      <c r="A125" t="s">
        <v>146</v>
      </c>
      <c r="B125" t="s">
        <v>20</v>
      </c>
      <c r="C125" s="44">
        <f t="shared" si="1"/>
        <v>90702</v>
      </c>
      <c r="D125" s="44">
        <v>37798</v>
      </c>
      <c r="E125" s="44">
        <v>34267</v>
      </c>
      <c r="F125" s="44">
        <v>13834</v>
      </c>
      <c r="G125" s="9"/>
      <c r="H125" s="44">
        <v>176601</v>
      </c>
    </row>
    <row r="126" spans="1:8">
      <c r="A126" t="s">
        <v>374</v>
      </c>
      <c r="B126" t="s">
        <v>18</v>
      </c>
      <c r="C126" s="44">
        <f t="shared" si="1"/>
        <v>33201</v>
      </c>
      <c r="D126" s="44">
        <v>25</v>
      </c>
      <c r="E126" s="44">
        <v>71</v>
      </c>
      <c r="F126" s="44">
        <v>891</v>
      </c>
      <c r="G126" s="9"/>
      <c r="H126" s="44">
        <v>34188</v>
      </c>
    </row>
    <row r="127" spans="1:8">
      <c r="A127" t="s">
        <v>276</v>
      </c>
      <c r="B127" t="s">
        <v>67</v>
      </c>
      <c r="C127" s="44">
        <f t="shared" si="1"/>
        <v>83473</v>
      </c>
      <c r="D127" s="44">
        <v>0</v>
      </c>
      <c r="E127" s="45">
        <v>0</v>
      </c>
      <c r="F127" s="44">
        <v>0</v>
      </c>
      <c r="G127" s="9"/>
      <c r="H127" s="44">
        <v>83473</v>
      </c>
    </row>
    <row r="128" spans="1:8">
      <c r="A128" t="s">
        <v>172</v>
      </c>
      <c r="B128" t="s">
        <v>11</v>
      </c>
      <c r="C128" s="44">
        <f t="shared" si="1"/>
        <v>103293</v>
      </c>
      <c r="D128" s="44">
        <v>9005</v>
      </c>
      <c r="E128" s="44">
        <v>33033</v>
      </c>
      <c r="F128" s="44">
        <v>5777</v>
      </c>
      <c r="G128" s="9"/>
      <c r="H128" s="44">
        <v>151108</v>
      </c>
    </row>
    <row r="129" spans="1:8">
      <c r="A129" t="s">
        <v>225</v>
      </c>
      <c r="B129" t="s">
        <v>40</v>
      </c>
      <c r="C129" s="44">
        <f t="shared" si="1"/>
        <v>115174</v>
      </c>
      <c r="D129" s="44">
        <v>0</v>
      </c>
      <c r="E129" s="45">
        <v>0</v>
      </c>
      <c r="F129" s="44">
        <v>0</v>
      </c>
      <c r="G129" s="9"/>
      <c r="H129" s="44">
        <v>115174</v>
      </c>
    </row>
    <row r="130" spans="1:8">
      <c r="A130" t="s">
        <v>212</v>
      </c>
      <c r="B130" t="s">
        <v>33</v>
      </c>
      <c r="C130" s="44">
        <f t="shared" si="1"/>
        <v>120482</v>
      </c>
      <c r="D130" s="44">
        <v>613</v>
      </c>
      <c r="E130" s="45">
        <v>0</v>
      </c>
      <c r="F130" s="44">
        <v>0</v>
      </c>
      <c r="G130" s="9"/>
      <c r="H130" s="44">
        <v>121095</v>
      </c>
    </row>
    <row r="131" spans="1:8">
      <c r="A131" t="s">
        <v>173</v>
      </c>
      <c r="B131" t="s">
        <v>18</v>
      </c>
      <c r="C131" s="44">
        <f t="shared" si="1"/>
        <v>74226</v>
      </c>
      <c r="D131" s="44">
        <v>32605</v>
      </c>
      <c r="E131" s="44">
        <v>38074</v>
      </c>
      <c r="F131" s="44">
        <v>6104</v>
      </c>
      <c r="G131" s="9"/>
      <c r="H131" s="44">
        <v>151009</v>
      </c>
    </row>
    <row r="132" spans="1:8">
      <c r="A132" t="s">
        <v>211</v>
      </c>
      <c r="B132" t="s">
        <v>18</v>
      </c>
      <c r="C132" s="44">
        <f t="shared" si="1"/>
        <v>75772</v>
      </c>
      <c r="D132" s="44">
        <v>27442</v>
      </c>
      <c r="E132" s="44">
        <v>12165</v>
      </c>
      <c r="F132" s="44">
        <v>5786</v>
      </c>
      <c r="G132" s="9"/>
      <c r="H132" s="44">
        <v>121165</v>
      </c>
    </row>
    <row r="133" spans="1:8">
      <c r="A133" t="s">
        <v>140</v>
      </c>
      <c r="B133" t="s">
        <v>18</v>
      </c>
      <c r="C133" s="44">
        <f t="shared" si="1"/>
        <v>81649</v>
      </c>
      <c r="D133" s="44">
        <v>39860</v>
      </c>
      <c r="E133" s="44">
        <v>50083</v>
      </c>
      <c r="F133" s="44">
        <v>17281</v>
      </c>
      <c r="G133" s="9"/>
      <c r="H133" s="44">
        <v>188873</v>
      </c>
    </row>
    <row r="134" spans="1:8">
      <c r="A134" t="s">
        <v>170</v>
      </c>
      <c r="B134" t="s">
        <v>16</v>
      </c>
      <c r="C134" s="44">
        <f t="shared" si="1"/>
        <v>101363</v>
      </c>
      <c r="D134" s="44">
        <v>33393</v>
      </c>
      <c r="E134" s="44">
        <v>6990</v>
      </c>
      <c r="F134" s="44">
        <v>11894</v>
      </c>
      <c r="G134" s="9"/>
      <c r="H134" s="44">
        <v>153640</v>
      </c>
    </row>
    <row r="135" spans="1:8">
      <c r="A135" t="s">
        <v>301</v>
      </c>
      <c r="B135" t="s">
        <v>81</v>
      </c>
      <c r="C135" s="44">
        <f t="shared" si="1"/>
        <v>70759</v>
      </c>
      <c r="D135" s="44">
        <v>0</v>
      </c>
      <c r="E135" s="45">
        <v>603</v>
      </c>
      <c r="F135" s="44">
        <v>0</v>
      </c>
      <c r="G135" s="9"/>
      <c r="H135" s="44">
        <v>71362</v>
      </c>
    </row>
    <row r="136" spans="1:8">
      <c r="A136" t="s">
        <v>368</v>
      </c>
      <c r="B136" t="s">
        <v>112</v>
      </c>
      <c r="C136" s="44">
        <f t="shared" si="1"/>
        <v>36600</v>
      </c>
      <c r="D136" s="44">
        <v>298</v>
      </c>
      <c r="E136" s="45">
        <v>24</v>
      </c>
      <c r="F136" s="44">
        <v>0</v>
      </c>
      <c r="G136" s="9"/>
      <c r="H136" s="44">
        <v>36922</v>
      </c>
    </row>
    <row r="137" spans="1:8">
      <c r="A137" t="s">
        <v>196</v>
      </c>
      <c r="B137" t="s">
        <v>20</v>
      </c>
      <c r="C137" s="44">
        <f t="shared" si="1"/>
        <v>83864</v>
      </c>
      <c r="D137" s="44">
        <v>12840</v>
      </c>
      <c r="E137" s="44">
        <v>28269</v>
      </c>
      <c r="F137" s="44">
        <v>9534</v>
      </c>
      <c r="G137" s="9"/>
      <c r="H137" s="44">
        <v>134507</v>
      </c>
    </row>
    <row r="138" spans="1:8">
      <c r="A138" t="s">
        <v>135</v>
      </c>
      <c r="B138" t="s">
        <v>16</v>
      </c>
      <c r="C138" s="44">
        <f t="shared" ref="C138:C201" si="2">H138-F138-D138-E138</f>
        <v>164653.14000000001</v>
      </c>
      <c r="D138" s="44">
        <v>20413</v>
      </c>
      <c r="E138" s="44">
        <v>4856</v>
      </c>
      <c r="F138" s="44">
        <v>14569</v>
      </c>
      <c r="G138" s="9"/>
      <c r="H138" s="44">
        <v>204491.14</v>
      </c>
    </row>
    <row r="139" spans="1:8">
      <c r="A139" t="s">
        <v>194</v>
      </c>
      <c r="B139" t="s">
        <v>17</v>
      </c>
      <c r="C139" s="44">
        <f t="shared" si="2"/>
        <v>72768</v>
      </c>
      <c r="D139" s="44">
        <v>4910</v>
      </c>
      <c r="E139" s="44">
        <v>54942</v>
      </c>
      <c r="F139" s="44">
        <v>3947</v>
      </c>
      <c r="G139" s="9"/>
      <c r="H139" s="44">
        <v>136567</v>
      </c>
    </row>
    <row r="140" spans="1:8">
      <c r="A140" t="s">
        <v>234</v>
      </c>
      <c r="B140" t="s">
        <v>17</v>
      </c>
      <c r="C140" s="44">
        <f t="shared" si="2"/>
        <v>68511</v>
      </c>
      <c r="D140" s="44">
        <v>2172</v>
      </c>
      <c r="E140" s="44">
        <v>34707</v>
      </c>
      <c r="F140" s="44">
        <v>3637</v>
      </c>
      <c r="G140" s="9"/>
      <c r="H140" s="44">
        <v>109027</v>
      </c>
    </row>
    <row r="141" spans="1:8">
      <c r="A141" t="s">
        <v>256</v>
      </c>
      <c r="B141" t="s">
        <v>55</v>
      </c>
      <c r="C141" s="44">
        <f t="shared" si="2"/>
        <v>93278</v>
      </c>
      <c r="D141" s="44">
        <v>0</v>
      </c>
      <c r="E141" s="45">
        <v>0</v>
      </c>
      <c r="F141" s="44">
        <v>0</v>
      </c>
      <c r="G141" s="9"/>
      <c r="H141" s="44">
        <v>93278</v>
      </c>
    </row>
    <row r="142" spans="1:8">
      <c r="A142" t="s">
        <v>312</v>
      </c>
      <c r="B142" t="s">
        <v>64</v>
      </c>
      <c r="C142" s="44">
        <f t="shared" si="2"/>
        <v>54927</v>
      </c>
      <c r="D142" s="44">
        <v>3618</v>
      </c>
      <c r="E142" s="45">
        <v>3878</v>
      </c>
      <c r="F142" s="44">
        <v>4442</v>
      </c>
      <c r="G142" s="9"/>
      <c r="H142" s="44">
        <v>66865</v>
      </c>
    </row>
    <row r="143" spans="1:8">
      <c r="A143" t="s">
        <v>197</v>
      </c>
      <c r="B143" t="s">
        <v>31</v>
      </c>
      <c r="C143" s="44">
        <f t="shared" si="2"/>
        <v>134422</v>
      </c>
      <c r="D143" s="44">
        <v>0</v>
      </c>
      <c r="E143" s="45">
        <v>0</v>
      </c>
      <c r="F143" s="44">
        <v>0</v>
      </c>
      <c r="G143" s="9"/>
      <c r="H143" s="44">
        <v>134422</v>
      </c>
    </row>
    <row r="144" spans="1:8">
      <c r="A144" t="s">
        <v>145</v>
      </c>
      <c r="B144" t="s">
        <v>15</v>
      </c>
      <c r="C144" s="44">
        <f t="shared" si="2"/>
        <v>78817</v>
      </c>
      <c r="D144" s="44">
        <v>40423</v>
      </c>
      <c r="E144" s="44">
        <v>54626</v>
      </c>
      <c r="F144" s="44">
        <v>5893</v>
      </c>
      <c r="G144" s="9"/>
      <c r="H144" s="44">
        <v>179759</v>
      </c>
    </row>
    <row r="145" spans="1:8">
      <c r="A145" t="s">
        <v>235</v>
      </c>
      <c r="B145" t="s">
        <v>18</v>
      </c>
      <c r="C145" s="44">
        <f t="shared" si="2"/>
        <v>69175</v>
      </c>
      <c r="D145" s="44">
        <v>28572</v>
      </c>
      <c r="E145" s="44">
        <v>5493</v>
      </c>
      <c r="F145" s="44">
        <v>5676</v>
      </c>
      <c r="G145" s="9"/>
      <c r="H145" s="44">
        <v>108916</v>
      </c>
    </row>
    <row r="146" spans="1:8">
      <c r="A146" t="s">
        <v>274</v>
      </c>
      <c r="B146" t="s">
        <v>67</v>
      </c>
      <c r="C146" s="44">
        <f t="shared" si="2"/>
        <v>84117</v>
      </c>
      <c r="D146" s="44">
        <v>0</v>
      </c>
      <c r="E146" s="45">
        <v>0</v>
      </c>
      <c r="F146" s="44">
        <v>0</v>
      </c>
      <c r="G146" s="9"/>
      <c r="H146" s="44">
        <v>84117</v>
      </c>
    </row>
    <row r="147" spans="1:8">
      <c r="A147" t="s">
        <v>177</v>
      </c>
      <c r="B147" t="s">
        <v>18</v>
      </c>
      <c r="C147" s="44">
        <f t="shared" si="2"/>
        <v>80138</v>
      </c>
      <c r="D147" s="44">
        <v>25909</v>
      </c>
      <c r="E147" s="44">
        <v>32575</v>
      </c>
      <c r="F147" s="44">
        <v>8544</v>
      </c>
      <c r="G147" s="9"/>
      <c r="H147" s="44">
        <v>147166</v>
      </c>
    </row>
    <row r="148" spans="1:8">
      <c r="A148" t="s">
        <v>222</v>
      </c>
      <c r="B148" t="s">
        <v>38</v>
      </c>
      <c r="C148" s="44">
        <f t="shared" si="2"/>
        <v>59931</v>
      </c>
      <c r="D148" s="44">
        <v>10545</v>
      </c>
      <c r="E148" s="45">
        <v>42630</v>
      </c>
      <c r="F148" s="44">
        <v>3333</v>
      </c>
      <c r="G148" s="9"/>
      <c r="H148" s="44">
        <v>116439</v>
      </c>
    </row>
    <row r="149" spans="1:8">
      <c r="A149" t="s">
        <v>230</v>
      </c>
      <c r="B149" t="s">
        <v>18</v>
      </c>
      <c r="C149" s="44">
        <f t="shared" si="2"/>
        <v>74206</v>
      </c>
      <c r="D149" s="44">
        <v>30417</v>
      </c>
      <c r="E149" s="44">
        <v>1419</v>
      </c>
      <c r="F149" s="44">
        <v>6030</v>
      </c>
      <c r="G149" s="9"/>
      <c r="H149" s="44">
        <v>112072</v>
      </c>
    </row>
    <row r="150" spans="1:8">
      <c r="A150" t="s">
        <v>330</v>
      </c>
      <c r="B150" t="s">
        <v>95</v>
      </c>
      <c r="C150" s="44">
        <f t="shared" si="2"/>
        <v>59762</v>
      </c>
      <c r="D150" s="44">
        <v>1195</v>
      </c>
      <c r="E150" s="45">
        <v>0</v>
      </c>
      <c r="F150" s="44">
        <v>0</v>
      </c>
      <c r="G150" s="9"/>
      <c r="H150" s="44">
        <v>60957</v>
      </c>
    </row>
    <row r="151" spans="1:8">
      <c r="A151" t="s">
        <v>323</v>
      </c>
      <c r="B151" t="s">
        <v>91</v>
      </c>
      <c r="C151" s="44">
        <f t="shared" si="2"/>
        <v>62717</v>
      </c>
      <c r="D151" s="44">
        <v>0</v>
      </c>
      <c r="E151" s="45">
        <v>0</v>
      </c>
      <c r="F151" s="44">
        <v>0</v>
      </c>
      <c r="G151" s="9"/>
      <c r="H151" s="44">
        <v>62717</v>
      </c>
    </row>
    <row r="152" spans="1:8">
      <c r="A152" t="s">
        <v>190</v>
      </c>
      <c r="B152" t="s">
        <v>21</v>
      </c>
      <c r="C152" s="44">
        <f t="shared" si="2"/>
        <v>93351</v>
      </c>
      <c r="D152" s="44">
        <v>38596</v>
      </c>
      <c r="E152" s="44">
        <v>0</v>
      </c>
      <c r="F152" s="44">
        <v>7536</v>
      </c>
      <c r="G152" s="9"/>
      <c r="H152" s="44">
        <v>139483</v>
      </c>
    </row>
    <row r="153" spans="1:8">
      <c r="A153" t="s">
        <v>342</v>
      </c>
      <c r="B153" t="s">
        <v>101</v>
      </c>
      <c r="C153" s="44">
        <f t="shared" si="2"/>
        <v>54141</v>
      </c>
      <c r="D153" s="44">
        <v>1624</v>
      </c>
      <c r="E153" s="45">
        <v>0</v>
      </c>
      <c r="F153" s="44">
        <v>0</v>
      </c>
      <c r="G153" s="9"/>
      <c r="H153" s="44">
        <v>55765</v>
      </c>
    </row>
    <row r="154" spans="1:8">
      <c r="A154" t="s">
        <v>353</v>
      </c>
      <c r="B154" t="s">
        <v>106</v>
      </c>
      <c r="C154" s="44">
        <f t="shared" si="2"/>
        <v>39020</v>
      </c>
      <c r="D154" s="44">
        <v>4002</v>
      </c>
      <c r="E154" s="45">
        <v>2641</v>
      </c>
      <c r="F154" s="44">
        <v>2144</v>
      </c>
      <c r="G154" s="9"/>
      <c r="H154" s="44">
        <v>47807</v>
      </c>
    </row>
    <row r="155" spans="1:8">
      <c r="A155" t="s">
        <v>288</v>
      </c>
      <c r="B155" t="s">
        <v>71</v>
      </c>
      <c r="C155" s="44">
        <f t="shared" si="2"/>
        <v>64558</v>
      </c>
      <c r="D155" s="44">
        <v>5749</v>
      </c>
      <c r="E155" s="45">
        <v>3609</v>
      </c>
      <c r="F155" s="44">
        <v>3316</v>
      </c>
      <c r="G155" s="9"/>
      <c r="H155" s="44">
        <v>77232</v>
      </c>
    </row>
    <row r="156" spans="1:8">
      <c r="A156" t="s">
        <v>165</v>
      </c>
      <c r="B156" t="s">
        <v>11</v>
      </c>
      <c r="C156" s="44">
        <f t="shared" si="2"/>
        <v>91003</v>
      </c>
      <c r="D156" s="44">
        <v>34416</v>
      </c>
      <c r="E156" s="44">
        <v>22467</v>
      </c>
      <c r="F156" s="44">
        <v>9796</v>
      </c>
      <c r="G156" s="9"/>
      <c r="H156" s="44">
        <v>157682</v>
      </c>
    </row>
    <row r="157" spans="1:8">
      <c r="A157" t="s">
        <v>216</v>
      </c>
      <c r="B157" t="s">
        <v>17</v>
      </c>
      <c r="C157" s="44">
        <f t="shared" si="2"/>
        <v>66934</v>
      </c>
      <c r="D157" s="44">
        <v>3662</v>
      </c>
      <c r="E157" s="44">
        <v>44558</v>
      </c>
      <c r="F157" s="44">
        <v>3799</v>
      </c>
      <c r="G157" s="9"/>
      <c r="H157" s="44">
        <v>118953</v>
      </c>
    </row>
    <row r="158" spans="1:8">
      <c r="A158" t="s">
        <v>286</v>
      </c>
      <c r="B158" t="s">
        <v>53</v>
      </c>
      <c r="C158" s="44">
        <f t="shared" si="2"/>
        <v>77878</v>
      </c>
      <c r="D158" s="44">
        <v>0</v>
      </c>
      <c r="E158" s="45">
        <v>0</v>
      </c>
      <c r="F158" s="44">
        <v>0</v>
      </c>
      <c r="G158" s="9"/>
      <c r="H158" s="44">
        <v>77878</v>
      </c>
    </row>
    <row r="159" spans="1:8">
      <c r="A159" t="s">
        <v>219</v>
      </c>
      <c r="B159" t="s">
        <v>36</v>
      </c>
      <c r="C159" s="44">
        <f t="shared" si="2"/>
        <v>76716</v>
      </c>
      <c r="D159" s="44">
        <v>12359</v>
      </c>
      <c r="E159" s="45">
        <v>23275</v>
      </c>
      <c r="F159" s="44">
        <v>5841</v>
      </c>
      <c r="G159" s="9"/>
      <c r="H159" s="44">
        <v>118191</v>
      </c>
    </row>
    <row r="160" spans="1:8">
      <c r="A160" t="s">
        <v>306</v>
      </c>
      <c r="B160" t="s">
        <v>64</v>
      </c>
      <c r="C160" s="44">
        <f t="shared" si="2"/>
        <v>52879</v>
      </c>
      <c r="D160" s="44">
        <v>5130</v>
      </c>
      <c r="E160" s="45">
        <v>6170</v>
      </c>
      <c r="F160" s="44">
        <v>3863</v>
      </c>
      <c r="G160" s="9"/>
      <c r="H160" s="44">
        <v>68042</v>
      </c>
    </row>
    <row r="161" spans="1:8">
      <c r="A161" t="s">
        <v>161</v>
      </c>
      <c r="B161" t="s">
        <v>11</v>
      </c>
      <c r="C161" s="44">
        <f t="shared" si="2"/>
        <v>94879</v>
      </c>
      <c r="D161" s="44">
        <v>30643</v>
      </c>
      <c r="E161" s="44">
        <v>27551</v>
      </c>
      <c r="F161" s="44">
        <v>6228</v>
      </c>
      <c r="G161" s="9"/>
      <c r="H161" s="44">
        <v>159301</v>
      </c>
    </row>
    <row r="162" spans="1:8">
      <c r="A162" t="s">
        <v>189</v>
      </c>
      <c r="B162" t="s">
        <v>18</v>
      </c>
      <c r="C162" s="44">
        <f t="shared" si="2"/>
        <v>74609</v>
      </c>
      <c r="D162" s="44">
        <v>37827</v>
      </c>
      <c r="E162" s="44">
        <v>15425</v>
      </c>
      <c r="F162" s="44">
        <v>12464</v>
      </c>
      <c r="G162" s="9"/>
      <c r="H162" s="44">
        <v>140325</v>
      </c>
    </row>
    <row r="163" spans="1:8">
      <c r="A163" t="s">
        <v>344</v>
      </c>
      <c r="B163" t="s">
        <v>102</v>
      </c>
      <c r="C163" s="44">
        <f t="shared" si="2"/>
        <v>48927</v>
      </c>
      <c r="D163" s="44">
        <v>600</v>
      </c>
      <c r="E163" s="45">
        <v>5770</v>
      </c>
      <c r="F163" s="44">
        <v>0</v>
      </c>
      <c r="G163" s="9"/>
      <c r="H163" s="44">
        <v>55297</v>
      </c>
    </row>
    <row r="164" spans="1:8">
      <c r="A164" t="s">
        <v>263</v>
      </c>
      <c r="B164" t="s">
        <v>60</v>
      </c>
      <c r="C164" s="44">
        <f t="shared" si="2"/>
        <v>87708</v>
      </c>
      <c r="D164" s="44">
        <v>0</v>
      </c>
      <c r="E164" s="45">
        <v>0</v>
      </c>
      <c r="F164" s="44">
        <v>0</v>
      </c>
      <c r="G164" s="9"/>
      <c r="H164" s="44">
        <v>87708</v>
      </c>
    </row>
    <row r="165" spans="1:8">
      <c r="A165" t="s">
        <v>242</v>
      </c>
      <c r="B165" t="s">
        <v>18</v>
      </c>
      <c r="C165" s="44">
        <f t="shared" si="2"/>
        <v>74171</v>
      </c>
      <c r="D165" s="44">
        <v>15286</v>
      </c>
      <c r="E165" s="44">
        <v>10232</v>
      </c>
      <c r="F165" s="44">
        <v>5296</v>
      </c>
      <c r="G165" s="9"/>
      <c r="H165" s="44">
        <v>104985</v>
      </c>
    </row>
    <row r="166" spans="1:8">
      <c r="A166" t="s">
        <v>240</v>
      </c>
      <c r="B166" t="s">
        <v>18</v>
      </c>
      <c r="C166" s="44">
        <f t="shared" si="2"/>
        <v>74310</v>
      </c>
      <c r="D166" s="44">
        <v>15607</v>
      </c>
      <c r="E166" s="44">
        <v>10600</v>
      </c>
      <c r="F166" s="44">
        <v>5354</v>
      </c>
      <c r="G166" s="9"/>
      <c r="H166" s="44">
        <v>105871</v>
      </c>
    </row>
    <row r="167" spans="1:8">
      <c r="A167" t="s">
        <v>199</v>
      </c>
      <c r="B167" t="s">
        <v>20</v>
      </c>
      <c r="C167" s="44">
        <f t="shared" si="2"/>
        <v>87612</v>
      </c>
      <c r="D167" s="44">
        <v>11983</v>
      </c>
      <c r="E167" s="44">
        <v>26656</v>
      </c>
      <c r="F167" s="44">
        <v>6799</v>
      </c>
      <c r="G167" s="9"/>
      <c r="H167" s="44">
        <v>133050</v>
      </c>
    </row>
    <row r="168" spans="1:8">
      <c r="A168" t="s">
        <v>273</v>
      </c>
      <c r="B168" t="s">
        <v>67</v>
      </c>
      <c r="C168" s="44">
        <f t="shared" si="2"/>
        <v>84117</v>
      </c>
      <c r="D168" s="44">
        <v>0</v>
      </c>
      <c r="E168" s="45">
        <v>0</v>
      </c>
      <c r="F168" s="45">
        <v>0</v>
      </c>
      <c r="G168" s="10"/>
      <c r="H168" s="45">
        <v>84117</v>
      </c>
    </row>
    <row r="169" spans="1:8">
      <c r="A169" t="s">
        <v>252</v>
      </c>
      <c r="B169" t="s">
        <v>51</v>
      </c>
      <c r="C169" s="44">
        <f t="shared" si="2"/>
        <v>85859</v>
      </c>
      <c r="D169" s="44">
        <v>7146</v>
      </c>
      <c r="E169" s="45">
        <v>0</v>
      </c>
      <c r="F169" s="44">
        <v>2860</v>
      </c>
      <c r="G169" s="9"/>
      <c r="H169" s="44">
        <v>95865</v>
      </c>
    </row>
    <row r="170" spans="1:8">
      <c r="A170" t="s">
        <v>1128</v>
      </c>
      <c r="B170" t="s">
        <v>18</v>
      </c>
      <c r="C170" s="44">
        <f t="shared" si="2"/>
        <v>74216</v>
      </c>
      <c r="D170" s="44">
        <v>27867</v>
      </c>
      <c r="E170" s="44">
        <v>13557</v>
      </c>
      <c r="F170" s="44">
        <v>5836</v>
      </c>
      <c r="G170" s="9"/>
      <c r="H170" s="44">
        <v>121476</v>
      </c>
    </row>
    <row r="171" spans="1:8">
      <c r="A171" t="s">
        <v>131</v>
      </c>
      <c r="B171" t="s">
        <v>16</v>
      </c>
      <c r="C171" s="44">
        <f t="shared" si="2"/>
        <v>164558</v>
      </c>
      <c r="D171" s="44">
        <v>18541</v>
      </c>
      <c r="E171" s="44">
        <v>9652</v>
      </c>
      <c r="F171" s="44">
        <v>17464</v>
      </c>
      <c r="G171" s="9"/>
      <c r="H171" s="44">
        <v>210215</v>
      </c>
    </row>
    <row r="172" spans="1:8">
      <c r="A172" t="s">
        <v>295</v>
      </c>
      <c r="B172" t="s">
        <v>78</v>
      </c>
      <c r="C172" s="44">
        <f t="shared" si="2"/>
        <v>72493</v>
      </c>
      <c r="D172" s="44">
        <v>0</v>
      </c>
      <c r="E172" s="45">
        <v>213</v>
      </c>
      <c r="F172" s="44">
        <v>1641</v>
      </c>
      <c r="G172" s="9"/>
      <c r="H172" s="44">
        <v>74347</v>
      </c>
    </row>
    <row r="173" spans="1:8">
      <c r="A173" t="s">
        <v>370</v>
      </c>
      <c r="B173" t="s">
        <v>17</v>
      </c>
      <c r="C173" s="44">
        <f t="shared" si="2"/>
        <v>33387</v>
      </c>
      <c r="D173" s="44">
        <v>102</v>
      </c>
      <c r="E173" s="44">
        <v>751</v>
      </c>
      <c r="F173" s="44">
        <v>1320</v>
      </c>
      <c r="G173" s="11"/>
      <c r="H173" s="44">
        <v>35560</v>
      </c>
    </row>
    <row r="174" spans="1:8">
      <c r="A174" t="s">
        <v>149</v>
      </c>
      <c r="B174" t="s">
        <v>18</v>
      </c>
      <c r="C174" s="44">
        <f t="shared" si="2"/>
        <v>75186</v>
      </c>
      <c r="D174" s="44">
        <v>34696</v>
      </c>
      <c r="E174" s="44">
        <v>45820</v>
      </c>
      <c r="F174" s="44">
        <v>15951</v>
      </c>
      <c r="G174" s="9"/>
      <c r="H174" s="44">
        <v>171653</v>
      </c>
    </row>
    <row r="175" spans="1:8">
      <c r="A175" t="s">
        <v>269</v>
      </c>
      <c r="B175" t="s">
        <v>64</v>
      </c>
      <c r="C175" s="44">
        <f t="shared" si="2"/>
        <v>52970</v>
      </c>
      <c r="D175" s="44">
        <v>8518</v>
      </c>
      <c r="E175" s="45">
        <v>17607</v>
      </c>
      <c r="F175" s="44">
        <v>6919</v>
      </c>
      <c r="G175" s="9"/>
      <c r="H175" s="44">
        <v>86014</v>
      </c>
    </row>
    <row r="176" spans="1:8">
      <c r="A176" t="s">
        <v>120</v>
      </c>
      <c r="B176" t="s">
        <v>12</v>
      </c>
      <c r="C176" s="44">
        <f t="shared" si="2"/>
        <v>197959</v>
      </c>
      <c r="D176" s="44">
        <v>17779</v>
      </c>
      <c r="E176" s="44">
        <v>0</v>
      </c>
      <c r="F176" s="44">
        <f>8825+11562+22408</f>
        <v>42795</v>
      </c>
      <c r="G176" s="9"/>
      <c r="H176" s="44">
        <v>258533</v>
      </c>
    </row>
    <row r="177" spans="1:8">
      <c r="A177" t="s">
        <v>313</v>
      </c>
      <c r="B177" t="s">
        <v>71</v>
      </c>
      <c r="C177" s="44">
        <f t="shared" si="2"/>
        <v>56449</v>
      </c>
      <c r="D177" s="44">
        <v>2192</v>
      </c>
      <c r="E177" s="45">
        <v>8187</v>
      </c>
      <c r="F177" s="44">
        <v>0</v>
      </c>
      <c r="G177" s="9"/>
      <c r="H177" s="44">
        <v>66828</v>
      </c>
    </row>
    <row r="178" spans="1:8">
      <c r="A178" t="s">
        <v>319</v>
      </c>
      <c r="B178" t="s">
        <v>18</v>
      </c>
      <c r="C178" s="44">
        <f t="shared" si="2"/>
        <v>58189</v>
      </c>
      <c r="D178" s="44">
        <v>828</v>
      </c>
      <c r="E178" s="44">
        <v>3066</v>
      </c>
      <c r="F178" s="44">
        <v>1872</v>
      </c>
      <c r="G178" s="9"/>
      <c r="H178" s="44">
        <v>63955</v>
      </c>
    </row>
    <row r="179" spans="1:8">
      <c r="A179" t="s">
        <v>265</v>
      </c>
      <c r="B179" t="s">
        <v>18</v>
      </c>
      <c r="C179" s="44">
        <f t="shared" si="2"/>
        <v>66072</v>
      </c>
      <c r="D179" s="44">
        <v>1574</v>
      </c>
      <c r="E179" s="44">
        <v>15921</v>
      </c>
      <c r="F179" s="44">
        <v>3931</v>
      </c>
      <c r="G179" s="9"/>
      <c r="H179" s="44">
        <v>87498</v>
      </c>
    </row>
    <row r="180" spans="1:8">
      <c r="A180" t="s">
        <v>253</v>
      </c>
      <c r="B180" t="s">
        <v>52</v>
      </c>
      <c r="C180" s="44">
        <f t="shared" si="2"/>
        <v>86453</v>
      </c>
      <c r="D180" s="44">
        <v>3675</v>
      </c>
      <c r="E180" s="45">
        <v>1934</v>
      </c>
      <c r="F180" s="44">
        <v>3609</v>
      </c>
      <c r="G180" s="9"/>
      <c r="H180" s="44">
        <v>95671</v>
      </c>
    </row>
    <row r="181" spans="1:8">
      <c r="A181" t="s">
        <v>318</v>
      </c>
      <c r="B181" t="s">
        <v>65</v>
      </c>
      <c r="C181" s="44">
        <f t="shared" si="2"/>
        <v>61760</v>
      </c>
      <c r="D181" s="44">
        <v>0</v>
      </c>
      <c r="E181" s="45">
        <v>2289</v>
      </c>
      <c r="F181" s="44">
        <v>0</v>
      </c>
      <c r="G181" s="9"/>
      <c r="H181" s="44">
        <v>64049</v>
      </c>
    </row>
    <row r="182" spans="1:8">
      <c r="A182" t="s">
        <v>293</v>
      </c>
      <c r="B182" t="s">
        <v>76</v>
      </c>
      <c r="C182" s="44">
        <f t="shared" si="2"/>
        <v>70607</v>
      </c>
      <c r="D182" s="44">
        <v>881</v>
      </c>
      <c r="E182" s="45">
        <v>0</v>
      </c>
      <c r="F182" s="44">
        <v>3580</v>
      </c>
      <c r="G182" s="9"/>
      <c r="H182" s="44">
        <v>75068</v>
      </c>
    </row>
    <row r="183" spans="1:8">
      <c r="A183" t="s">
        <v>125</v>
      </c>
      <c r="B183" t="s">
        <v>11</v>
      </c>
      <c r="C183" s="44">
        <f t="shared" si="2"/>
        <v>103552</v>
      </c>
      <c r="D183" s="44">
        <v>52899</v>
      </c>
      <c r="E183" s="44">
        <v>42952</v>
      </c>
      <c r="F183" s="44">
        <v>28860</v>
      </c>
      <c r="G183" s="9"/>
      <c r="H183" s="44">
        <v>228263</v>
      </c>
    </row>
    <row r="184" spans="1:8">
      <c r="A184" t="s">
        <v>231</v>
      </c>
      <c r="B184" t="s">
        <v>36</v>
      </c>
      <c r="C184" s="44">
        <f t="shared" si="2"/>
        <v>79715</v>
      </c>
      <c r="D184" s="44">
        <v>5738</v>
      </c>
      <c r="E184" s="45">
        <v>19381</v>
      </c>
      <c r="F184" s="44">
        <v>6917</v>
      </c>
      <c r="H184" s="44">
        <v>111751</v>
      </c>
    </row>
    <row r="185" spans="1:8">
      <c r="A185" t="s">
        <v>338</v>
      </c>
      <c r="B185" t="s">
        <v>84</v>
      </c>
      <c r="C185" s="44">
        <f t="shared" si="2"/>
        <v>48600</v>
      </c>
      <c r="D185" s="44">
        <v>5845</v>
      </c>
      <c r="E185" s="45">
        <v>40</v>
      </c>
      <c r="F185" s="44">
        <v>2659</v>
      </c>
      <c r="G185" s="9"/>
      <c r="H185" s="44">
        <v>57144</v>
      </c>
    </row>
    <row r="186" spans="1:8">
      <c r="A186" t="s">
        <v>365</v>
      </c>
      <c r="B186" t="s">
        <v>79</v>
      </c>
      <c r="C186" s="44">
        <f t="shared" si="2"/>
        <v>37729</v>
      </c>
      <c r="D186" s="44">
        <v>1398</v>
      </c>
      <c r="E186" s="45">
        <v>1787</v>
      </c>
      <c r="F186" s="44">
        <v>0</v>
      </c>
      <c r="G186" s="9"/>
      <c r="H186" s="44">
        <v>40914</v>
      </c>
    </row>
    <row r="187" spans="1:8">
      <c r="A187" t="s">
        <v>372</v>
      </c>
      <c r="B187" t="s">
        <v>104</v>
      </c>
      <c r="C187" s="44">
        <f t="shared" si="2"/>
        <v>34701</v>
      </c>
      <c r="D187" s="44">
        <v>0</v>
      </c>
      <c r="E187" s="45">
        <v>0</v>
      </c>
      <c r="F187" s="44">
        <v>0</v>
      </c>
      <c r="G187" s="9"/>
      <c r="H187" s="44">
        <v>34701</v>
      </c>
    </row>
    <row r="188" spans="1:8">
      <c r="A188" t="s">
        <v>289</v>
      </c>
      <c r="B188" t="s">
        <v>72</v>
      </c>
      <c r="C188" s="44">
        <f t="shared" si="2"/>
        <v>65965</v>
      </c>
      <c r="D188" s="44">
        <v>1979</v>
      </c>
      <c r="E188" s="45">
        <v>4783</v>
      </c>
      <c r="F188" s="44">
        <v>4377</v>
      </c>
      <c r="G188" s="9"/>
      <c r="H188" s="44">
        <v>77104</v>
      </c>
    </row>
    <row r="189" spans="1:8">
      <c r="A189" t="s">
        <v>188</v>
      </c>
      <c r="B189" t="s">
        <v>18</v>
      </c>
      <c r="C189" s="44">
        <f t="shared" si="2"/>
        <v>81744</v>
      </c>
      <c r="D189" s="44">
        <v>27508</v>
      </c>
      <c r="E189" s="44">
        <v>27593</v>
      </c>
      <c r="F189" s="44">
        <v>5110</v>
      </c>
      <c r="G189" s="9"/>
      <c r="H189" s="44">
        <v>141955</v>
      </c>
    </row>
    <row r="190" spans="1:8">
      <c r="A190" t="s">
        <v>134</v>
      </c>
      <c r="B190" t="s">
        <v>11</v>
      </c>
      <c r="C190" s="44">
        <f t="shared" si="2"/>
        <v>106133</v>
      </c>
      <c r="D190" s="44">
        <v>54704</v>
      </c>
      <c r="E190" s="44">
        <v>36510</v>
      </c>
      <c r="F190" s="44">
        <v>8397</v>
      </c>
      <c r="G190" s="9"/>
      <c r="H190" s="44">
        <v>205744</v>
      </c>
    </row>
    <row r="191" spans="1:8">
      <c r="A191" t="s">
        <v>358</v>
      </c>
      <c r="B191" t="s">
        <v>108</v>
      </c>
      <c r="C191" s="44">
        <f t="shared" si="2"/>
        <v>44823</v>
      </c>
      <c r="D191" s="44">
        <v>0</v>
      </c>
      <c r="E191" s="45">
        <v>1226</v>
      </c>
      <c r="F191" s="44">
        <v>0</v>
      </c>
      <c r="G191" s="9"/>
      <c r="H191" s="44">
        <v>46049</v>
      </c>
    </row>
    <row r="192" spans="1:8">
      <c r="A192" t="s">
        <v>363</v>
      </c>
      <c r="B192" t="s">
        <v>91</v>
      </c>
      <c r="C192" s="44">
        <f t="shared" si="2"/>
        <v>43261</v>
      </c>
      <c r="D192" s="44">
        <v>0</v>
      </c>
      <c r="E192" s="45">
        <v>0</v>
      </c>
      <c r="F192" s="44">
        <v>0</v>
      </c>
      <c r="G192" s="9"/>
      <c r="H192" s="44">
        <v>43261</v>
      </c>
    </row>
    <row r="193" spans="1:8">
      <c r="A193" t="s">
        <v>355</v>
      </c>
      <c r="B193" t="s">
        <v>107</v>
      </c>
      <c r="C193" s="44">
        <f t="shared" si="2"/>
        <v>46876</v>
      </c>
      <c r="D193" s="44">
        <v>0</v>
      </c>
      <c r="E193" s="45">
        <v>0</v>
      </c>
      <c r="F193" s="44">
        <v>0</v>
      </c>
      <c r="G193" s="9"/>
      <c r="H193" s="44">
        <v>46876</v>
      </c>
    </row>
    <row r="194" spans="1:8">
      <c r="A194" t="s">
        <v>243</v>
      </c>
      <c r="B194" t="s">
        <v>45</v>
      </c>
      <c r="C194" s="44">
        <f t="shared" si="2"/>
        <v>102842</v>
      </c>
      <c r="D194" s="44">
        <v>0</v>
      </c>
      <c r="E194" s="45">
        <v>0</v>
      </c>
      <c r="F194" s="44">
        <v>0</v>
      </c>
      <c r="G194" s="9"/>
      <c r="H194" s="44">
        <v>102842</v>
      </c>
    </row>
    <row r="195" spans="1:8">
      <c r="A195" t="s">
        <v>244</v>
      </c>
      <c r="B195" t="s">
        <v>17</v>
      </c>
      <c r="C195" s="44">
        <f t="shared" si="2"/>
        <v>68567</v>
      </c>
      <c r="D195" s="44">
        <v>2173</v>
      </c>
      <c r="E195" s="44">
        <v>27657</v>
      </c>
      <c r="F195" s="44">
        <v>3637</v>
      </c>
      <c r="G195" s="9"/>
      <c r="H195" s="44">
        <v>102034</v>
      </c>
    </row>
    <row r="196" spans="1:8">
      <c r="A196" t="s">
        <v>373</v>
      </c>
      <c r="B196" t="s">
        <v>18</v>
      </c>
      <c r="C196" s="44">
        <f t="shared" si="2"/>
        <v>33201</v>
      </c>
      <c r="D196" s="44">
        <v>25</v>
      </c>
      <c r="E196" s="44">
        <v>531</v>
      </c>
      <c r="F196" s="44">
        <v>891</v>
      </c>
      <c r="G196" s="9"/>
      <c r="H196" s="44">
        <v>34648</v>
      </c>
    </row>
    <row r="197" spans="1:8">
      <c r="A197" t="s">
        <v>223</v>
      </c>
      <c r="B197" t="s">
        <v>18</v>
      </c>
      <c r="C197" s="44">
        <f t="shared" si="2"/>
        <v>74196</v>
      </c>
      <c r="D197" s="44">
        <v>27669</v>
      </c>
      <c r="E197" s="44">
        <v>8579</v>
      </c>
      <c r="F197" s="44">
        <v>5834</v>
      </c>
      <c r="G197" s="9"/>
      <c r="H197" s="44">
        <v>116278</v>
      </c>
    </row>
    <row r="198" spans="1:8">
      <c r="A198" t="s">
        <v>331</v>
      </c>
      <c r="B198" t="s">
        <v>96</v>
      </c>
      <c r="C198" s="44">
        <f t="shared" si="2"/>
        <v>51534</v>
      </c>
      <c r="D198" s="44">
        <v>2146</v>
      </c>
      <c r="E198" s="45">
        <v>2600</v>
      </c>
      <c r="F198" s="44">
        <v>2056</v>
      </c>
      <c r="G198" s="9"/>
      <c r="H198" s="44">
        <v>58336</v>
      </c>
    </row>
    <row r="199" spans="1:8">
      <c r="A199" t="s">
        <v>360</v>
      </c>
      <c r="B199" t="s">
        <v>96</v>
      </c>
      <c r="C199" s="44">
        <f t="shared" si="2"/>
        <v>44834</v>
      </c>
      <c r="D199" s="44">
        <v>0</v>
      </c>
      <c r="E199" s="45">
        <v>614</v>
      </c>
      <c r="F199" s="44">
        <v>0</v>
      </c>
      <c r="G199" s="9"/>
      <c r="H199" s="44">
        <v>45448</v>
      </c>
    </row>
    <row r="200" spans="1:8">
      <c r="A200" t="s">
        <v>214</v>
      </c>
      <c r="B200" t="s">
        <v>18</v>
      </c>
      <c r="C200" s="44">
        <f t="shared" si="2"/>
        <v>74560</v>
      </c>
      <c r="D200" s="44">
        <v>37939</v>
      </c>
      <c r="E200" s="44">
        <v>1919</v>
      </c>
      <c r="F200" s="44">
        <v>6437</v>
      </c>
      <c r="G200" s="9"/>
      <c r="H200" s="44">
        <v>120855</v>
      </c>
    </row>
    <row r="201" spans="1:8">
      <c r="A201" t="s">
        <v>144</v>
      </c>
      <c r="B201" t="s">
        <v>20</v>
      </c>
      <c r="C201" s="44">
        <f t="shared" si="2"/>
        <v>84414</v>
      </c>
      <c r="D201" s="44">
        <v>55242</v>
      </c>
      <c r="E201" s="44">
        <v>27331</v>
      </c>
      <c r="F201" s="44">
        <v>13753</v>
      </c>
      <c r="G201" s="9"/>
      <c r="H201" s="44">
        <v>180740</v>
      </c>
    </row>
    <row r="202" spans="1:8">
      <c r="A202" t="s">
        <v>116</v>
      </c>
      <c r="B202" t="s">
        <v>9</v>
      </c>
      <c r="C202" s="44">
        <f t="shared" ref="C202:C265" si="3">H202-F202-D202-E202</f>
        <v>160909</v>
      </c>
      <c r="D202" s="44">
        <v>6444</v>
      </c>
      <c r="E202" s="45">
        <v>0</v>
      </c>
      <c r="F202" s="45">
        <v>159723</v>
      </c>
      <c r="G202" s="10"/>
      <c r="H202" s="45">
        <v>327076</v>
      </c>
    </row>
    <row r="203" spans="1:8">
      <c r="A203" t="s">
        <v>255</v>
      </c>
      <c r="B203" t="s">
        <v>54</v>
      </c>
      <c r="C203" s="44">
        <f t="shared" si="3"/>
        <v>89620</v>
      </c>
      <c r="D203" s="44">
        <v>0</v>
      </c>
      <c r="E203" s="45">
        <v>0</v>
      </c>
      <c r="F203" s="44">
        <v>3730</v>
      </c>
      <c r="G203" s="9"/>
      <c r="H203" s="44">
        <v>93350</v>
      </c>
    </row>
    <row r="204" spans="1:8">
      <c r="A204" t="s">
        <v>186</v>
      </c>
      <c r="B204" t="s">
        <v>18</v>
      </c>
      <c r="C204" s="44">
        <f t="shared" si="3"/>
        <v>80540</v>
      </c>
      <c r="D204" s="44">
        <v>16735</v>
      </c>
      <c r="E204" s="44">
        <v>40635</v>
      </c>
      <c r="F204" s="44">
        <v>5110</v>
      </c>
      <c r="G204" s="9"/>
      <c r="H204" s="44">
        <v>143020</v>
      </c>
    </row>
    <row r="205" spans="1:8">
      <c r="A205" t="s">
        <v>339</v>
      </c>
      <c r="B205" t="s">
        <v>98</v>
      </c>
      <c r="C205" s="44">
        <f t="shared" si="3"/>
        <v>52821</v>
      </c>
      <c r="D205" s="44">
        <v>956</v>
      </c>
      <c r="E205" s="45">
        <v>0</v>
      </c>
      <c r="F205" s="44">
        <v>2696</v>
      </c>
      <c r="G205" s="9"/>
      <c r="H205" s="44">
        <v>56473</v>
      </c>
    </row>
    <row r="206" spans="1:8">
      <c r="A206" t="s">
        <v>169</v>
      </c>
      <c r="B206" t="s">
        <v>15</v>
      </c>
      <c r="C206" s="44">
        <f t="shared" si="3"/>
        <v>81707</v>
      </c>
      <c r="D206" s="44">
        <v>22894</v>
      </c>
      <c r="E206" s="44">
        <v>45571</v>
      </c>
      <c r="F206" s="44">
        <v>5386</v>
      </c>
      <c r="G206" s="9"/>
      <c r="H206" s="44">
        <v>155558</v>
      </c>
    </row>
    <row r="207" spans="1:8">
      <c r="A207" t="s">
        <v>300</v>
      </c>
      <c r="B207" t="s">
        <v>66</v>
      </c>
      <c r="C207" s="44">
        <f t="shared" si="3"/>
        <v>61442</v>
      </c>
      <c r="D207" s="44">
        <v>586</v>
      </c>
      <c r="E207" s="45">
        <v>9543</v>
      </c>
      <c r="F207" s="44">
        <v>0</v>
      </c>
      <c r="G207" s="9"/>
      <c r="H207" s="44">
        <v>71571</v>
      </c>
    </row>
    <row r="208" spans="1:8">
      <c r="A208" t="s">
        <v>340</v>
      </c>
      <c r="B208" t="s">
        <v>99</v>
      </c>
      <c r="C208" s="44">
        <f t="shared" si="3"/>
        <v>55495</v>
      </c>
      <c r="D208" s="44">
        <v>940</v>
      </c>
      <c r="E208" s="45">
        <v>0</v>
      </c>
      <c r="F208" s="44">
        <v>0</v>
      </c>
      <c r="G208" s="9"/>
      <c r="H208" s="44">
        <v>56435</v>
      </c>
    </row>
    <row r="209" spans="1:8">
      <c r="A209" t="s">
        <v>327</v>
      </c>
      <c r="B209" t="s">
        <v>76</v>
      </c>
      <c r="C209" s="44">
        <f t="shared" si="3"/>
        <v>62298</v>
      </c>
      <c r="D209" s="44">
        <v>0</v>
      </c>
      <c r="E209" s="45">
        <v>0</v>
      </c>
      <c r="F209" s="44">
        <v>0</v>
      </c>
      <c r="G209" s="9"/>
      <c r="H209" s="44">
        <v>62298</v>
      </c>
    </row>
    <row r="210" spans="1:8">
      <c r="A210" t="s">
        <v>334</v>
      </c>
      <c r="B210" t="s">
        <v>1587</v>
      </c>
      <c r="C210" s="44">
        <f t="shared" si="3"/>
        <v>57458</v>
      </c>
      <c r="D210" s="44">
        <v>324</v>
      </c>
      <c r="E210" s="45">
        <v>0</v>
      </c>
      <c r="F210" s="44">
        <v>0</v>
      </c>
      <c r="G210" s="9"/>
      <c r="H210" s="44">
        <v>57782</v>
      </c>
    </row>
    <row r="211" spans="1:8">
      <c r="A211" t="s">
        <v>279</v>
      </c>
      <c r="B211" t="s">
        <v>67</v>
      </c>
      <c r="C211" s="44">
        <f t="shared" si="3"/>
        <v>81544</v>
      </c>
      <c r="D211" s="44">
        <v>0</v>
      </c>
      <c r="E211" s="45">
        <v>0</v>
      </c>
      <c r="F211" s="44">
        <v>0</v>
      </c>
      <c r="G211" s="9"/>
      <c r="H211" s="44">
        <v>81544</v>
      </c>
    </row>
    <row r="212" spans="1:8">
      <c r="A212" t="s">
        <v>335</v>
      </c>
      <c r="B212" t="s">
        <v>94</v>
      </c>
      <c r="C212" s="44">
        <f t="shared" si="3"/>
        <v>55495</v>
      </c>
      <c r="D212" s="44">
        <v>2265</v>
      </c>
      <c r="E212" s="45">
        <v>0</v>
      </c>
      <c r="F212" s="44">
        <v>0</v>
      </c>
      <c r="G212" s="9"/>
      <c r="H212" s="44">
        <v>57760</v>
      </c>
    </row>
    <row r="213" spans="1:8">
      <c r="A213" t="s">
        <v>226</v>
      </c>
      <c r="B213" t="s">
        <v>18</v>
      </c>
      <c r="C213" s="44">
        <f t="shared" si="3"/>
        <v>74381</v>
      </c>
      <c r="D213" s="44">
        <v>33794</v>
      </c>
      <c r="E213" s="44">
        <v>0</v>
      </c>
      <c r="F213" s="44">
        <v>6202</v>
      </c>
      <c r="G213" s="9"/>
      <c r="H213" s="44">
        <v>114377</v>
      </c>
    </row>
    <row r="214" spans="1:8">
      <c r="A214" t="s">
        <v>118</v>
      </c>
      <c r="B214" t="s">
        <v>11</v>
      </c>
      <c r="C214" s="44">
        <f t="shared" si="3"/>
        <v>113314</v>
      </c>
      <c r="D214" s="44">
        <v>61228</v>
      </c>
      <c r="E214" s="44">
        <v>43094</v>
      </c>
      <c r="F214" s="44">
        <v>41232</v>
      </c>
      <c r="G214" s="9"/>
      <c r="H214" s="44">
        <v>258868</v>
      </c>
    </row>
    <row r="215" spans="1:8">
      <c r="A215" t="s">
        <v>261</v>
      </c>
      <c r="B215" t="s">
        <v>59</v>
      </c>
      <c r="C215" s="44">
        <f t="shared" si="3"/>
        <v>80802</v>
      </c>
      <c r="D215" s="44">
        <v>3746</v>
      </c>
      <c r="E215" s="45">
        <v>1435</v>
      </c>
      <c r="F215" s="44">
        <v>3946</v>
      </c>
      <c r="G215" s="9"/>
      <c r="H215" s="44">
        <v>89929</v>
      </c>
    </row>
    <row r="216" spans="1:8">
      <c r="A216" t="s">
        <v>245</v>
      </c>
      <c r="B216" t="s">
        <v>46</v>
      </c>
      <c r="C216" s="44">
        <f t="shared" si="3"/>
        <v>95365</v>
      </c>
      <c r="D216" s="44">
        <v>300</v>
      </c>
      <c r="E216" s="45">
        <v>4550</v>
      </c>
      <c r="F216" s="44">
        <v>0</v>
      </c>
      <c r="G216" s="9"/>
      <c r="H216" s="44">
        <v>100215</v>
      </c>
    </row>
    <row r="217" spans="1:8">
      <c r="A217" t="s">
        <v>247</v>
      </c>
      <c r="B217" t="s">
        <v>47</v>
      </c>
      <c r="C217" s="44">
        <f t="shared" si="3"/>
        <v>97540</v>
      </c>
      <c r="D217" s="44">
        <v>0</v>
      </c>
      <c r="E217" s="45">
        <v>1500</v>
      </c>
      <c r="F217" s="44">
        <v>0</v>
      </c>
      <c r="G217" s="9"/>
      <c r="H217" s="44">
        <v>99040</v>
      </c>
    </row>
    <row r="218" spans="1:8">
      <c r="A218" t="s">
        <v>187</v>
      </c>
      <c r="B218" t="s">
        <v>18</v>
      </c>
      <c r="C218" s="44">
        <f t="shared" si="3"/>
        <v>79595</v>
      </c>
      <c r="D218" s="44">
        <v>22798</v>
      </c>
      <c r="E218" s="44">
        <v>33983</v>
      </c>
      <c r="F218" s="44">
        <v>5837</v>
      </c>
      <c r="G218" s="9"/>
      <c r="H218" s="44">
        <v>142213</v>
      </c>
    </row>
    <row r="219" spans="1:8">
      <c r="A219" t="s">
        <v>345</v>
      </c>
      <c r="B219" t="s">
        <v>98</v>
      </c>
      <c r="C219" s="44">
        <f t="shared" si="3"/>
        <v>52821</v>
      </c>
      <c r="D219" s="44">
        <v>1056</v>
      </c>
      <c r="E219" s="45">
        <v>0</v>
      </c>
      <c r="F219" s="44">
        <v>1251</v>
      </c>
      <c r="G219" s="9"/>
      <c r="H219" s="44">
        <v>55128</v>
      </c>
    </row>
    <row r="220" spans="1:8">
      <c r="A220" t="s">
        <v>375</v>
      </c>
      <c r="B220" t="s">
        <v>112</v>
      </c>
      <c r="C220" s="44">
        <f t="shared" si="3"/>
        <v>32255</v>
      </c>
      <c r="D220" s="44">
        <v>0</v>
      </c>
      <c r="E220" s="45">
        <v>65</v>
      </c>
      <c r="F220" s="44">
        <v>454</v>
      </c>
      <c r="G220" s="9"/>
      <c r="H220" s="44">
        <v>32774</v>
      </c>
    </row>
    <row r="221" spans="1:8">
      <c r="A221" t="s">
        <v>305</v>
      </c>
      <c r="B221" t="s">
        <v>18</v>
      </c>
      <c r="C221" s="44">
        <f t="shared" si="3"/>
        <v>60164</v>
      </c>
      <c r="D221" s="44">
        <v>1735</v>
      </c>
      <c r="E221" s="44">
        <v>1898</v>
      </c>
      <c r="F221" s="44">
        <v>4397</v>
      </c>
      <c r="G221" s="9"/>
      <c r="H221" s="44">
        <v>68194</v>
      </c>
    </row>
    <row r="222" spans="1:8">
      <c r="A222" t="s">
        <v>381</v>
      </c>
      <c r="B222" t="s">
        <v>109</v>
      </c>
      <c r="C222" s="44">
        <f t="shared" si="3"/>
        <v>23725</v>
      </c>
      <c r="D222" s="44">
        <v>1158</v>
      </c>
      <c r="E222" s="45">
        <v>0</v>
      </c>
      <c r="F222" s="44">
        <v>0</v>
      </c>
      <c r="G222" s="9"/>
      <c r="H222" s="44">
        <v>24883</v>
      </c>
    </row>
    <row r="223" spans="1:8">
      <c r="A223" t="s">
        <v>270</v>
      </c>
      <c r="B223" t="s">
        <v>18</v>
      </c>
      <c r="C223" s="44">
        <f t="shared" si="3"/>
        <v>62853</v>
      </c>
      <c r="D223" s="44">
        <v>1328</v>
      </c>
      <c r="E223" s="44">
        <v>16084</v>
      </c>
      <c r="F223" s="44">
        <v>4992</v>
      </c>
      <c r="G223" s="9"/>
      <c r="H223" s="44">
        <v>85257</v>
      </c>
    </row>
    <row r="224" spans="1:8">
      <c r="A224" t="s">
        <v>237</v>
      </c>
      <c r="B224" t="s">
        <v>35</v>
      </c>
      <c r="C224" s="44">
        <f t="shared" si="3"/>
        <v>106545</v>
      </c>
      <c r="D224" s="44">
        <v>0</v>
      </c>
      <c r="E224" s="45">
        <v>597</v>
      </c>
      <c r="F224" s="44">
        <v>0</v>
      </c>
      <c r="G224" s="9"/>
      <c r="H224" s="44">
        <v>107142</v>
      </c>
    </row>
    <row r="225" spans="1:8">
      <c r="A225" t="s">
        <v>175</v>
      </c>
      <c r="B225" t="s">
        <v>15</v>
      </c>
      <c r="C225" s="44">
        <f t="shared" si="3"/>
        <v>79065</v>
      </c>
      <c r="D225" s="44">
        <v>30182</v>
      </c>
      <c r="E225" s="44">
        <v>33574</v>
      </c>
      <c r="F225" s="44">
        <v>5386</v>
      </c>
      <c r="G225" s="9"/>
      <c r="H225" s="44">
        <v>148207</v>
      </c>
    </row>
    <row r="226" spans="1:8">
      <c r="A226" t="s">
        <v>341</v>
      </c>
      <c r="B226" t="s">
        <v>100</v>
      </c>
      <c r="C226" s="44">
        <f t="shared" si="3"/>
        <v>55495</v>
      </c>
      <c r="D226" s="44">
        <v>555</v>
      </c>
      <c r="E226" s="45">
        <v>0</v>
      </c>
      <c r="F226" s="44">
        <v>0</v>
      </c>
      <c r="G226" s="9"/>
      <c r="H226" s="44">
        <v>56050</v>
      </c>
    </row>
    <row r="227" spans="1:8">
      <c r="A227" t="s">
        <v>119</v>
      </c>
      <c r="B227" t="s">
        <v>11</v>
      </c>
      <c r="C227" s="44">
        <f t="shared" si="3"/>
        <v>104383</v>
      </c>
      <c r="D227" s="44">
        <v>71717</v>
      </c>
      <c r="E227" s="44">
        <v>34114</v>
      </c>
      <c r="F227" s="44">
        <v>48495</v>
      </c>
      <c r="G227" s="9"/>
      <c r="H227" s="44">
        <v>258709</v>
      </c>
    </row>
    <row r="228" spans="1:8">
      <c r="A228" t="s">
        <v>182</v>
      </c>
      <c r="B228" t="s">
        <v>20</v>
      </c>
      <c r="C228" s="44">
        <f t="shared" si="3"/>
        <v>94457</v>
      </c>
      <c r="D228" s="44">
        <v>25961</v>
      </c>
      <c r="E228" s="44">
        <v>20341</v>
      </c>
      <c r="F228" s="44">
        <v>5768</v>
      </c>
      <c r="G228" s="9"/>
      <c r="H228" s="44">
        <v>146527</v>
      </c>
    </row>
    <row r="229" spans="1:8">
      <c r="A229" t="s">
        <v>383</v>
      </c>
      <c r="B229" t="s">
        <v>114</v>
      </c>
      <c r="C229" s="44">
        <f t="shared" si="3"/>
        <v>24314</v>
      </c>
      <c r="D229" s="44">
        <v>16</v>
      </c>
      <c r="E229" s="45">
        <v>0</v>
      </c>
      <c r="F229" s="44">
        <v>0</v>
      </c>
      <c r="G229" s="9"/>
      <c r="H229" s="44">
        <v>24330</v>
      </c>
    </row>
    <row r="230" spans="1:8">
      <c r="A230" t="s">
        <v>346</v>
      </c>
      <c r="B230" t="s">
        <v>103</v>
      </c>
      <c r="C230" s="44">
        <f t="shared" si="3"/>
        <v>54789</v>
      </c>
      <c r="D230" s="44">
        <v>0</v>
      </c>
      <c r="E230" s="45">
        <v>0</v>
      </c>
      <c r="F230" s="44">
        <v>0</v>
      </c>
      <c r="G230" s="9"/>
      <c r="H230" s="44">
        <v>54789</v>
      </c>
    </row>
    <row r="231" spans="1:8">
      <c r="A231" t="s">
        <v>228</v>
      </c>
      <c r="B231" t="s">
        <v>20</v>
      </c>
      <c r="C231" s="44">
        <f t="shared" si="3"/>
        <v>82399</v>
      </c>
      <c r="D231" s="44">
        <v>13193</v>
      </c>
      <c r="E231" s="44">
        <v>12129</v>
      </c>
      <c r="F231" s="44">
        <v>5682</v>
      </c>
      <c r="G231" s="9"/>
      <c r="H231" s="44">
        <v>113403</v>
      </c>
    </row>
    <row r="232" spans="1:8">
      <c r="A232" t="s">
        <v>310</v>
      </c>
      <c r="B232" t="s">
        <v>85</v>
      </c>
      <c r="C232" s="44">
        <f t="shared" si="3"/>
        <v>65966</v>
      </c>
      <c r="D232" s="44">
        <v>1319</v>
      </c>
      <c r="E232" s="45">
        <v>0</v>
      </c>
      <c r="F232" s="44">
        <v>0</v>
      </c>
      <c r="G232" s="9"/>
      <c r="H232" s="44">
        <v>67285</v>
      </c>
    </row>
    <row r="233" spans="1:8">
      <c r="A233" t="s">
        <v>127</v>
      </c>
      <c r="B233" t="s">
        <v>15</v>
      </c>
      <c r="C233" s="44">
        <f t="shared" si="3"/>
        <v>82040</v>
      </c>
      <c r="D233" s="44">
        <v>49558</v>
      </c>
      <c r="E233" s="44">
        <v>59302</v>
      </c>
      <c r="F233" s="44">
        <v>32716</v>
      </c>
      <c r="G233" s="9"/>
      <c r="H233" s="44">
        <v>223616</v>
      </c>
    </row>
    <row r="234" spans="1:8">
      <c r="A234" t="s">
        <v>121</v>
      </c>
      <c r="B234" t="s">
        <v>13</v>
      </c>
      <c r="C234" s="44">
        <f t="shared" si="3"/>
        <v>166988</v>
      </c>
      <c r="D234" s="44">
        <v>360</v>
      </c>
      <c r="E234" s="44">
        <v>39473</v>
      </c>
      <c r="F234" s="44">
        <v>49882</v>
      </c>
      <c r="G234" s="9"/>
      <c r="H234" s="44">
        <v>256703</v>
      </c>
    </row>
    <row r="235" spans="1:8">
      <c r="A235" t="s">
        <v>1586</v>
      </c>
      <c r="B235" t="s">
        <v>21</v>
      </c>
      <c r="C235" s="44">
        <f t="shared" si="3"/>
        <v>80451</v>
      </c>
      <c r="D235" s="44">
        <v>40017</v>
      </c>
      <c r="E235" s="44">
        <v>24880</v>
      </c>
      <c r="F235" s="44">
        <v>15357</v>
      </c>
      <c r="G235" s="9"/>
      <c r="H235" s="44">
        <v>160705</v>
      </c>
    </row>
    <row r="236" spans="1:8">
      <c r="A236" t="s">
        <v>238</v>
      </c>
      <c r="B236" t="s">
        <v>36</v>
      </c>
      <c r="C236" s="44">
        <f t="shared" si="3"/>
        <v>76716</v>
      </c>
      <c r="D236" s="44">
        <v>6447</v>
      </c>
      <c r="E236" s="45">
        <v>16145</v>
      </c>
      <c r="F236" s="44">
        <v>7428</v>
      </c>
      <c r="G236" s="9"/>
      <c r="H236" s="44">
        <v>106736</v>
      </c>
    </row>
    <row r="237" spans="1:8">
      <c r="A237" t="s">
        <v>117</v>
      </c>
      <c r="B237" t="s">
        <v>10</v>
      </c>
      <c r="C237" s="44">
        <f t="shared" si="3"/>
        <v>225794</v>
      </c>
      <c r="D237" s="44">
        <v>297</v>
      </c>
      <c r="E237" s="44">
        <v>0</v>
      </c>
      <c r="F237" s="44">
        <v>43961</v>
      </c>
      <c r="G237" s="9"/>
      <c r="H237" s="44">
        <v>270052</v>
      </c>
    </row>
    <row r="238" spans="1:8">
      <c r="A238" t="s">
        <v>275</v>
      </c>
      <c r="B238" t="s">
        <v>38</v>
      </c>
      <c r="C238" s="44">
        <f t="shared" si="3"/>
        <v>58378</v>
      </c>
      <c r="D238" s="44">
        <v>8367</v>
      </c>
      <c r="E238" s="45">
        <v>13576</v>
      </c>
      <c r="F238" s="44">
        <v>3188</v>
      </c>
      <c r="G238" s="9"/>
      <c r="H238" s="44">
        <v>83509</v>
      </c>
    </row>
    <row r="239" spans="1:8">
      <c r="A239" t="s">
        <v>139</v>
      </c>
      <c r="B239" t="s">
        <v>15</v>
      </c>
      <c r="C239" s="44">
        <f t="shared" si="3"/>
        <v>87477</v>
      </c>
      <c r="D239" s="44">
        <v>39430</v>
      </c>
      <c r="E239" s="44">
        <v>60364</v>
      </c>
      <c r="F239" s="44">
        <v>6110</v>
      </c>
      <c r="G239" s="9"/>
      <c r="H239" s="44">
        <v>193381</v>
      </c>
    </row>
    <row r="240" spans="1:8">
      <c r="A240" t="s">
        <v>382</v>
      </c>
      <c r="B240" t="s">
        <v>113</v>
      </c>
      <c r="C240" s="44">
        <f t="shared" si="3"/>
        <v>23789</v>
      </c>
      <c r="D240" s="44">
        <v>164</v>
      </c>
      <c r="E240" s="45">
        <v>819</v>
      </c>
      <c r="F240" s="44">
        <v>0</v>
      </c>
      <c r="G240" s="9"/>
      <c r="H240" s="44">
        <v>24772</v>
      </c>
    </row>
    <row r="241" spans="1:8">
      <c r="A241" t="s">
        <v>209</v>
      </c>
      <c r="B241" t="s">
        <v>18</v>
      </c>
      <c r="C241" s="44">
        <f t="shared" si="3"/>
        <v>74319</v>
      </c>
      <c r="D241" s="44">
        <v>25169</v>
      </c>
      <c r="E241" s="44">
        <v>16762</v>
      </c>
      <c r="F241" s="44">
        <v>5676</v>
      </c>
      <c r="G241" s="9"/>
      <c r="H241" s="44">
        <v>121926</v>
      </c>
    </row>
    <row r="242" spans="1:8">
      <c r="A242" t="s">
        <v>163</v>
      </c>
      <c r="B242" t="s">
        <v>15</v>
      </c>
      <c r="C242" s="44">
        <f t="shared" si="3"/>
        <v>78717</v>
      </c>
      <c r="D242" s="44">
        <v>30182</v>
      </c>
      <c r="E242" s="44">
        <v>44930</v>
      </c>
      <c r="F242" s="44">
        <v>4896</v>
      </c>
      <c r="G242" s="9"/>
      <c r="H242" s="44">
        <v>158725</v>
      </c>
    </row>
    <row r="243" spans="1:8">
      <c r="A243" t="s">
        <v>192</v>
      </c>
      <c r="B243" t="s">
        <v>20</v>
      </c>
      <c r="C243" s="44">
        <f t="shared" si="3"/>
        <v>99290</v>
      </c>
      <c r="D243" s="44">
        <v>20888</v>
      </c>
      <c r="E243" s="44">
        <v>13706</v>
      </c>
      <c r="F243" s="44">
        <v>5518</v>
      </c>
      <c r="G243" s="9"/>
      <c r="H243" s="44">
        <v>139402</v>
      </c>
    </row>
    <row r="244" spans="1:8">
      <c r="A244" t="s">
        <v>159</v>
      </c>
      <c r="B244" t="s">
        <v>21</v>
      </c>
      <c r="C244" s="44">
        <f t="shared" si="3"/>
        <v>93436</v>
      </c>
      <c r="D244" s="44">
        <v>51171</v>
      </c>
      <c r="E244" s="44">
        <v>2776</v>
      </c>
      <c r="F244" s="44">
        <v>13207</v>
      </c>
      <c r="G244" s="9"/>
      <c r="H244" s="44">
        <v>160590</v>
      </c>
    </row>
    <row r="245" spans="1:8">
      <c r="A245" t="s">
        <v>208</v>
      </c>
      <c r="B245" t="s">
        <v>18</v>
      </c>
      <c r="C245" s="44">
        <f t="shared" si="3"/>
        <v>79370</v>
      </c>
      <c r="D245" s="44">
        <v>26992</v>
      </c>
      <c r="E245" s="44">
        <v>13738</v>
      </c>
      <c r="F245" s="44">
        <v>6082</v>
      </c>
      <c r="G245" s="9"/>
      <c r="H245" s="44">
        <v>126182</v>
      </c>
    </row>
    <row r="246" spans="1:8">
      <c r="A246" t="s">
        <v>317</v>
      </c>
      <c r="B246" t="s">
        <v>89</v>
      </c>
      <c r="C246" s="44">
        <f t="shared" si="3"/>
        <v>54431</v>
      </c>
      <c r="D246" s="44">
        <v>4978</v>
      </c>
      <c r="E246" s="45">
        <v>568</v>
      </c>
      <c r="F246" s="44">
        <v>4259</v>
      </c>
      <c r="G246" s="9"/>
      <c r="H246" s="44">
        <v>64236</v>
      </c>
    </row>
    <row r="247" spans="1:8">
      <c r="A247" t="s">
        <v>378</v>
      </c>
      <c r="B247" t="s">
        <v>101</v>
      </c>
      <c r="C247" s="44">
        <f t="shared" si="3"/>
        <v>26639</v>
      </c>
      <c r="D247" s="44">
        <v>0</v>
      </c>
      <c r="E247" s="45">
        <v>0</v>
      </c>
      <c r="F247" s="44">
        <v>0</v>
      </c>
      <c r="G247" s="9"/>
      <c r="H247" s="44">
        <v>26639</v>
      </c>
    </row>
    <row r="248" spans="1:8">
      <c r="A248" t="s">
        <v>314</v>
      </c>
      <c r="B248" t="s">
        <v>86</v>
      </c>
      <c r="C248" s="44">
        <f t="shared" si="3"/>
        <v>46930</v>
      </c>
      <c r="D248" s="44">
        <v>4545</v>
      </c>
      <c r="E248" s="45">
        <v>12126</v>
      </c>
      <c r="F248" s="44">
        <v>2519</v>
      </c>
      <c r="G248" s="9"/>
      <c r="H248" s="44">
        <v>66120</v>
      </c>
    </row>
    <row r="249" spans="1:8">
      <c r="A249" t="s">
        <v>132</v>
      </c>
      <c r="B249" t="s">
        <v>11</v>
      </c>
      <c r="C249" s="44">
        <f t="shared" si="3"/>
        <v>102942</v>
      </c>
      <c r="D249" s="44">
        <v>47752</v>
      </c>
      <c r="E249" s="44">
        <v>40657</v>
      </c>
      <c r="F249" s="44">
        <v>14906</v>
      </c>
      <c r="G249" s="9"/>
      <c r="H249" s="44">
        <v>206257</v>
      </c>
    </row>
    <row r="250" spans="1:8">
      <c r="A250" t="s">
        <v>123</v>
      </c>
      <c r="B250" t="s">
        <v>9</v>
      </c>
      <c r="C250" s="44">
        <f t="shared" si="3"/>
        <v>203611</v>
      </c>
      <c r="D250" s="44">
        <v>22934</v>
      </c>
      <c r="E250" s="44">
        <v>0</v>
      </c>
      <c r="F250" s="44">
        <v>27570</v>
      </c>
      <c r="G250" s="9"/>
      <c r="H250" s="44">
        <v>254115</v>
      </c>
    </row>
    <row r="251" spans="1:8">
      <c r="A251" t="s">
        <v>227</v>
      </c>
      <c r="B251" t="s">
        <v>41</v>
      </c>
      <c r="C251" s="44">
        <f t="shared" si="3"/>
        <v>99236</v>
      </c>
      <c r="D251" s="44">
        <v>300</v>
      </c>
      <c r="E251" s="45">
        <v>10500</v>
      </c>
      <c r="F251" s="44">
        <v>3876</v>
      </c>
      <c r="G251" s="9"/>
      <c r="H251" s="44">
        <v>113912</v>
      </c>
    </row>
    <row r="252" spans="1:8">
      <c r="A252" t="s">
        <v>350</v>
      </c>
      <c r="B252" t="s">
        <v>98</v>
      </c>
      <c r="C252" s="44">
        <f t="shared" si="3"/>
        <v>52820</v>
      </c>
      <c r="D252" s="44">
        <v>365</v>
      </c>
      <c r="E252" s="45">
        <v>0</v>
      </c>
      <c r="F252" s="44">
        <v>0</v>
      </c>
      <c r="G252" s="9"/>
      <c r="H252" s="44">
        <v>53185</v>
      </c>
    </row>
    <row r="253" spans="1:8">
      <c r="A253" t="s">
        <v>142</v>
      </c>
      <c r="B253" t="s">
        <v>11</v>
      </c>
      <c r="C253" s="44">
        <f t="shared" si="3"/>
        <v>104693</v>
      </c>
      <c r="D253" s="44">
        <v>49233</v>
      </c>
      <c r="E253" s="44">
        <v>23888</v>
      </c>
      <c r="F253" s="44">
        <v>7622</v>
      </c>
      <c r="G253" s="9"/>
      <c r="H253" s="44">
        <v>185436</v>
      </c>
    </row>
    <row r="254" spans="1:8">
      <c r="A254" t="s">
        <v>195</v>
      </c>
      <c r="B254" t="s">
        <v>30</v>
      </c>
      <c r="C254" s="44">
        <f t="shared" si="3"/>
        <v>129534</v>
      </c>
      <c r="D254" s="44">
        <v>0</v>
      </c>
      <c r="E254" s="45">
        <v>0</v>
      </c>
      <c r="F254" s="44">
        <v>5366</v>
      </c>
      <c r="H254" s="44">
        <v>134900</v>
      </c>
    </row>
    <row r="255" spans="1:8">
      <c r="A255" t="s">
        <v>302</v>
      </c>
      <c r="B255" t="s">
        <v>82</v>
      </c>
      <c r="C255" s="44">
        <f t="shared" si="3"/>
        <v>71033</v>
      </c>
      <c r="D255" s="44">
        <v>0</v>
      </c>
      <c r="E255" s="44">
        <v>263</v>
      </c>
      <c r="F255" s="44">
        <v>0</v>
      </c>
      <c r="G255" s="9"/>
      <c r="H255" s="44">
        <v>71296</v>
      </c>
    </row>
    <row r="256" spans="1:8">
      <c r="A256" t="s">
        <v>154</v>
      </c>
      <c r="B256" t="s">
        <v>15</v>
      </c>
      <c r="C256" s="44">
        <f t="shared" si="3"/>
        <v>81884</v>
      </c>
      <c r="D256" s="44">
        <v>30313</v>
      </c>
      <c r="E256" s="44">
        <v>42238</v>
      </c>
      <c r="F256" s="44">
        <v>9024</v>
      </c>
      <c r="G256" s="9"/>
      <c r="H256" s="44">
        <v>163459</v>
      </c>
    </row>
    <row r="257" spans="1:8">
      <c r="A257" t="s">
        <v>304</v>
      </c>
      <c r="B257" t="s">
        <v>83</v>
      </c>
      <c r="C257" s="44">
        <f t="shared" si="3"/>
        <v>61256</v>
      </c>
      <c r="D257" s="44">
        <v>4901</v>
      </c>
      <c r="E257" s="45">
        <v>0</v>
      </c>
      <c r="F257" s="44">
        <v>3130</v>
      </c>
      <c r="G257" s="9"/>
      <c r="H257" s="44">
        <v>69287</v>
      </c>
    </row>
    <row r="258" spans="1:8">
      <c r="A258" t="s">
        <v>281</v>
      </c>
      <c r="B258" t="s">
        <v>282</v>
      </c>
      <c r="C258" s="44">
        <f t="shared" si="3"/>
        <v>112908</v>
      </c>
      <c r="D258" s="44">
        <v>0</v>
      </c>
      <c r="E258" s="45">
        <v>0</v>
      </c>
      <c r="F258" s="44">
        <v>5786</v>
      </c>
      <c r="G258" s="9"/>
      <c r="H258" s="44">
        <v>118694</v>
      </c>
    </row>
    <row r="259" spans="1:8">
      <c r="A259" t="s">
        <v>217</v>
      </c>
      <c r="B259" t="s">
        <v>18</v>
      </c>
      <c r="C259" s="44">
        <f t="shared" si="3"/>
        <v>69349</v>
      </c>
      <c r="D259" s="44">
        <v>1365</v>
      </c>
      <c r="E259" s="44">
        <v>6100</v>
      </c>
      <c r="F259" s="44">
        <v>4128</v>
      </c>
      <c r="G259" s="9"/>
      <c r="H259" s="44">
        <v>80942</v>
      </c>
    </row>
    <row r="260" spans="1:8">
      <c r="A260" t="s">
        <v>168</v>
      </c>
      <c r="B260" t="s">
        <v>20</v>
      </c>
      <c r="C260" s="44">
        <f t="shared" si="3"/>
        <v>88050</v>
      </c>
      <c r="D260" s="44">
        <v>28959</v>
      </c>
      <c r="E260" s="44">
        <v>31329</v>
      </c>
      <c r="F260" s="44">
        <v>7772</v>
      </c>
      <c r="G260" s="9"/>
      <c r="H260" s="44">
        <v>156110</v>
      </c>
    </row>
    <row r="261" spans="1:8">
      <c r="A261" t="s">
        <v>126</v>
      </c>
      <c r="B261" t="s">
        <v>9</v>
      </c>
      <c r="C261" s="44">
        <f t="shared" si="3"/>
        <v>186148</v>
      </c>
      <c r="D261" s="44">
        <v>22771</v>
      </c>
      <c r="E261" s="44">
        <v>0</v>
      </c>
      <c r="F261" s="44">
        <v>16616</v>
      </c>
      <c r="G261" s="9"/>
      <c r="H261" s="44">
        <v>225535</v>
      </c>
    </row>
    <row r="262" spans="1:8">
      <c r="A262" t="s">
        <v>386</v>
      </c>
      <c r="B262" t="s">
        <v>44</v>
      </c>
      <c r="C262" s="44">
        <f t="shared" si="3"/>
        <v>88052</v>
      </c>
      <c r="D262" s="44">
        <v>16001</v>
      </c>
      <c r="E262" s="44">
        <v>999</v>
      </c>
      <c r="F262" s="44">
        <v>0</v>
      </c>
      <c r="G262" s="9"/>
      <c r="H262" s="44">
        <v>105052</v>
      </c>
    </row>
    <row r="263" spans="1:8">
      <c r="A263" t="s">
        <v>264</v>
      </c>
      <c r="B263" t="s">
        <v>61</v>
      </c>
      <c r="C263" s="44">
        <f t="shared" si="3"/>
        <v>86360</v>
      </c>
      <c r="D263" s="44">
        <v>0</v>
      </c>
      <c r="E263" s="45">
        <v>1253</v>
      </c>
      <c r="F263" s="44">
        <v>0</v>
      </c>
      <c r="G263" s="9"/>
      <c r="H263" s="44">
        <v>87613</v>
      </c>
    </row>
    <row r="264" spans="1:8">
      <c r="A264" t="s">
        <v>198</v>
      </c>
      <c r="B264" t="s">
        <v>18</v>
      </c>
      <c r="C264" s="44">
        <f t="shared" si="3"/>
        <v>74322</v>
      </c>
      <c r="D264" s="44">
        <v>40520</v>
      </c>
      <c r="E264" s="44">
        <v>12354</v>
      </c>
      <c r="F264" s="44">
        <v>6548</v>
      </c>
      <c r="G264" s="9"/>
      <c r="H264" s="44">
        <v>133744</v>
      </c>
    </row>
    <row r="265" spans="1:8">
      <c r="A265" t="s">
        <v>296</v>
      </c>
      <c r="B265" t="s">
        <v>79</v>
      </c>
      <c r="C265" s="44">
        <f t="shared" si="3"/>
        <v>59494</v>
      </c>
      <c r="D265" s="44">
        <v>3655</v>
      </c>
      <c r="E265" s="45">
        <v>8289</v>
      </c>
      <c r="F265" s="44">
        <v>2447</v>
      </c>
      <c r="G265" s="9"/>
      <c r="H265" s="44">
        <v>73885</v>
      </c>
    </row>
    <row r="266" spans="1:8">
      <c r="A266" t="s">
        <v>203</v>
      </c>
      <c r="B266" t="s">
        <v>18</v>
      </c>
      <c r="C266" s="44">
        <f t="shared" ref="C266:C282" si="4">H266-F266-D266-E266</f>
        <v>74315</v>
      </c>
      <c r="D266" s="44">
        <v>33702</v>
      </c>
      <c r="E266" s="44">
        <v>0</v>
      </c>
      <c r="F266" s="44">
        <v>21607</v>
      </c>
      <c r="G266" s="9"/>
      <c r="H266" s="44">
        <v>129624</v>
      </c>
    </row>
    <row r="267" spans="1:8">
      <c r="A267" t="s">
        <v>357</v>
      </c>
      <c r="B267" t="s">
        <v>107</v>
      </c>
      <c r="C267" s="44">
        <f t="shared" si="4"/>
        <v>46203</v>
      </c>
      <c r="D267" s="44">
        <v>0</v>
      </c>
      <c r="E267" s="45">
        <v>0</v>
      </c>
      <c r="F267" s="44">
        <v>0</v>
      </c>
      <c r="G267" s="9"/>
      <c r="H267" s="44">
        <v>46203</v>
      </c>
    </row>
    <row r="268" spans="1:8">
      <c r="A268" t="s">
        <v>361</v>
      </c>
      <c r="B268" t="s">
        <v>110</v>
      </c>
      <c r="C268" s="44">
        <f t="shared" si="4"/>
        <v>45427</v>
      </c>
      <c r="D268" s="44">
        <v>0</v>
      </c>
      <c r="E268" s="45">
        <v>0</v>
      </c>
      <c r="F268" s="44">
        <v>0</v>
      </c>
      <c r="G268" s="9"/>
      <c r="H268" s="44">
        <v>45427</v>
      </c>
    </row>
    <row r="269" spans="1:8">
      <c r="A269" t="s">
        <v>325</v>
      </c>
      <c r="B269" t="s">
        <v>93</v>
      </c>
      <c r="C269" s="44">
        <f t="shared" si="4"/>
        <v>57531</v>
      </c>
      <c r="D269" s="44">
        <v>716</v>
      </c>
      <c r="E269" s="45">
        <v>4234</v>
      </c>
      <c r="F269" s="44">
        <v>0</v>
      </c>
      <c r="G269" s="9"/>
      <c r="H269" s="44">
        <v>62481</v>
      </c>
    </row>
    <row r="270" spans="1:8">
      <c r="A270" t="s">
        <v>122</v>
      </c>
      <c r="B270" t="s">
        <v>14</v>
      </c>
      <c r="C270" s="44">
        <f t="shared" si="4"/>
        <v>230933</v>
      </c>
      <c r="D270" s="45">
        <v>0</v>
      </c>
      <c r="E270" s="45">
        <v>0</v>
      </c>
      <c r="F270" s="45">
        <v>24094</v>
      </c>
      <c r="G270" s="10"/>
      <c r="H270" s="45">
        <v>255027</v>
      </c>
    </row>
    <row r="271" spans="1:8">
      <c r="A271" t="s">
        <v>356</v>
      </c>
      <c r="B271" t="s">
        <v>107</v>
      </c>
      <c r="C271" s="44">
        <f t="shared" si="4"/>
        <v>45146</v>
      </c>
      <c r="D271" s="44">
        <v>0</v>
      </c>
      <c r="E271" s="45">
        <v>1312</v>
      </c>
      <c r="F271" s="44">
        <v>0</v>
      </c>
      <c r="G271" s="9"/>
      <c r="H271" s="44">
        <v>46458</v>
      </c>
    </row>
    <row r="272" spans="1:8">
      <c r="A272" t="s">
        <v>369</v>
      </c>
      <c r="B272" t="s">
        <v>17</v>
      </c>
      <c r="C272" s="44">
        <f t="shared" si="4"/>
        <v>33388</v>
      </c>
      <c r="D272" s="44">
        <v>102</v>
      </c>
      <c r="E272" s="44">
        <v>751</v>
      </c>
      <c r="F272" s="44">
        <v>1345</v>
      </c>
      <c r="G272" s="9"/>
      <c r="H272" s="44">
        <v>35586</v>
      </c>
    </row>
    <row r="273" spans="1:8">
      <c r="A273" t="s">
        <v>328</v>
      </c>
      <c r="B273" t="s">
        <v>95</v>
      </c>
      <c r="C273" s="44">
        <f t="shared" si="4"/>
        <v>59762</v>
      </c>
      <c r="D273" s="44">
        <v>1793</v>
      </c>
      <c r="E273" s="45">
        <v>0</v>
      </c>
      <c r="F273" s="44">
        <v>0</v>
      </c>
      <c r="G273" s="9"/>
      <c r="H273" s="44">
        <v>61555</v>
      </c>
    </row>
    <row r="274" spans="1:8">
      <c r="A274" t="s">
        <v>233</v>
      </c>
      <c r="B274" t="s">
        <v>42</v>
      </c>
      <c r="C274" s="44">
        <f t="shared" si="4"/>
        <v>90637</v>
      </c>
      <c r="D274" s="44">
        <v>0</v>
      </c>
      <c r="E274" s="45">
        <v>14593</v>
      </c>
      <c r="F274" s="44">
        <v>5300</v>
      </c>
      <c r="G274" s="9"/>
      <c r="H274" s="44">
        <v>110530</v>
      </c>
    </row>
    <row r="275" spans="1:8">
      <c r="A275" t="s">
        <v>348</v>
      </c>
      <c r="B275" t="s">
        <v>104</v>
      </c>
      <c r="C275" s="44">
        <f t="shared" si="4"/>
        <v>50276</v>
      </c>
      <c r="D275" s="44">
        <v>833</v>
      </c>
      <c r="E275" s="45">
        <v>0</v>
      </c>
      <c r="F275" s="44">
        <v>2426</v>
      </c>
      <c r="G275" s="9"/>
      <c r="H275" s="44">
        <v>53535</v>
      </c>
    </row>
    <row r="276" spans="1:8">
      <c r="A276" t="s">
        <v>137</v>
      </c>
      <c r="B276" t="s">
        <v>15</v>
      </c>
      <c r="C276" s="44">
        <f t="shared" si="4"/>
        <v>81493</v>
      </c>
      <c r="D276" s="44">
        <v>44813</v>
      </c>
      <c r="E276" s="44">
        <v>61578</v>
      </c>
      <c r="F276" s="44">
        <v>8147</v>
      </c>
      <c r="G276" s="9"/>
      <c r="H276" s="44">
        <v>196031</v>
      </c>
    </row>
    <row r="277" spans="1:8">
      <c r="A277" t="s">
        <v>202</v>
      </c>
      <c r="B277" t="s">
        <v>18</v>
      </c>
      <c r="C277" s="44">
        <f t="shared" si="4"/>
        <v>74499</v>
      </c>
      <c r="D277" s="44">
        <v>30823</v>
      </c>
      <c r="E277" s="44">
        <v>18349</v>
      </c>
      <c r="F277" s="44">
        <v>6158</v>
      </c>
      <c r="G277" s="9"/>
      <c r="H277" s="44">
        <v>129829</v>
      </c>
    </row>
    <row r="278" spans="1:8">
      <c r="A278" t="s">
        <v>337</v>
      </c>
      <c r="B278" t="s">
        <v>84</v>
      </c>
      <c r="C278" s="44">
        <f t="shared" si="4"/>
        <v>48601</v>
      </c>
      <c r="D278" s="44">
        <v>1753</v>
      </c>
      <c r="E278" s="45">
        <v>4506</v>
      </c>
      <c r="F278" s="44">
        <v>2560</v>
      </c>
      <c r="G278" s="9"/>
      <c r="H278" s="44">
        <v>57420</v>
      </c>
    </row>
    <row r="279" spans="1:8">
      <c r="A279" t="s">
        <v>371</v>
      </c>
      <c r="B279" t="s">
        <v>17</v>
      </c>
      <c r="C279" s="44">
        <f t="shared" si="4"/>
        <v>33387</v>
      </c>
      <c r="D279" s="44">
        <v>102</v>
      </c>
      <c r="E279" s="44">
        <v>751</v>
      </c>
      <c r="F279" s="44">
        <v>1337</v>
      </c>
      <c r="H279" s="44">
        <v>35577</v>
      </c>
    </row>
    <row r="280" spans="1:8">
      <c r="A280" t="s">
        <v>283</v>
      </c>
      <c r="B280" t="s">
        <v>38</v>
      </c>
      <c r="C280" s="44">
        <f t="shared" si="4"/>
        <v>59931</v>
      </c>
      <c r="D280" s="44">
        <v>5336</v>
      </c>
      <c r="E280" s="45">
        <v>11614</v>
      </c>
      <c r="F280" s="44">
        <v>3157</v>
      </c>
      <c r="G280" s="9"/>
      <c r="H280" s="44">
        <v>80038</v>
      </c>
    </row>
    <row r="281" spans="1:8">
      <c r="A281" t="s">
        <v>185</v>
      </c>
      <c r="B281" t="s">
        <v>21</v>
      </c>
      <c r="C281" s="44">
        <f t="shared" si="4"/>
        <v>93121</v>
      </c>
      <c r="D281" s="44">
        <v>37844</v>
      </c>
      <c r="E281" s="44">
        <v>0</v>
      </c>
      <c r="F281" s="44">
        <v>12067</v>
      </c>
      <c r="G281" s="9"/>
      <c r="H281" s="44">
        <v>143032</v>
      </c>
    </row>
    <row r="282" spans="1:8">
      <c r="A282" t="s">
        <v>384</v>
      </c>
      <c r="B282" t="s">
        <v>113</v>
      </c>
      <c r="C282" s="47">
        <f t="shared" si="4"/>
        <v>19523</v>
      </c>
      <c r="D282" s="47">
        <v>139</v>
      </c>
      <c r="E282" s="49">
        <v>1112</v>
      </c>
      <c r="F282" s="47">
        <v>0</v>
      </c>
      <c r="G282" s="12"/>
      <c r="H282" s="47">
        <v>20774</v>
      </c>
    </row>
    <row r="284" spans="1:8" ht="13.5" thickBot="1">
      <c r="B284" s="29" t="s">
        <v>404</v>
      </c>
      <c r="C284" s="13">
        <f>SUM(C10:C282)</f>
        <v>21754674.600000001</v>
      </c>
      <c r="D284" s="13">
        <f t="shared" ref="D284:H284" si="5">SUM(D10:D282)</f>
        <v>3216196</v>
      </c>
      <c r="E284" s="13">
        <f t="shared" si="5"/>
        <v>3106993</v>
      </c>
      <c r="F284" s="13">
        <f t="shared" si="5"/>
        <v>1912764</v>
      </c>
      <c r="G284" s="13">
        <f t="shared" si="5"/>
        <v>0</v>
      </c>
      <c r="H284" s="13">
        <f t="shared" si="5"/>
        <v>29990627.600000001</v>
      </c>
    </row>
    <row r="285" spans="1:8" ht="13.5" thickTop="1"/>
    <row r="286" spans="1:8">
      <c r="A286" s="20" t="s">
        <v>1531</v>
      </c>
      <c r="B286" s="29" t="s">
        <v>1537</v>
      </c>
      <c r="C286" s="44">
        <f>MAX(C10:C282)</f>
        <v>230933</v>
      </c>
      <c r="D286" s="44">
        <f>MAX(D10:D282)</f>
        <v>71717</v>
      </c>
      <c r="E286" s="44">
        <f>MAX(E10:E282)</f>
        <v>78197</v>
      </c>
      <c r="F286" s="44">
        <f>MAX(F10:F282)</f>
        <v>199668</v>
      </c>
      <c r="G286" s="9"/>
      <c r="H286" s="44">
        <f>MAX(H10:H282)</f>
        <v>425775</v>
      </c>
    </row>
    <row r="287" spans="1:8">
      <c r="A287" s="50">
        <v>273</v>
      </c>
      <c r="B287" s="29" t="s">
        <v>1532</v>
      </c>
      <c r="C287" s="44">
        <f>AVERAGE(C10:C282)</f>
        <v>79687.452747252755</v>
      </c>
      <c r="D287" s="44">
        <f>AVERAGE(D10:D282)</f>
        <v>11867.881918819188</v>
      </c>
      <c r="E287" s="44">
        <f>AVERAGE(E10:E282)</f>
        <v>11464.918819188191</v>
      </c>
      <c r="F287" s="44">
        <f>AVERAGE(F10:F282)</f>
        <v>7006.4615384615381</v>
      </c>
      <c r="G287" s="9"/>
      <c r="H287" s="44">
        <f>AVERAGE(H10:H282)</f>
        <v>109855.77875457876</v>
      </c>
    </row>
    <row r="288" spans="1:8">
      <c r="B288" s="29" t="s">
        <v>1533</v>
      </c>
      <c r="C288" s="44">
        <f>MEDIAN(C10:C282)</f>
        <v>74542</v>
      </c>
      <c r="D288" s="44">
        <f t="shared" ref="D288:F288" si="6">MEDIAN(D10:D282)</f>
        <v>2433</v>
      </c>
      <c r="E288" s="44">
        <f t="shared" si="6"/>
        <v>3532</v>
      </c>
      <c r="F288" s="44">
        <f t="shared" si="6"/>
        <v>3637</v>
      </c>
      <c r="G288" s="9"/>
      <c r="H288" s="44">
        <f>MEDIAN(H10:H282)</f>
        <v>97925</v>
      </c>
    </row>
    <row r="289" spans="1:8">
      <c r="C289" s="14"/>
      <c r="D289" s="14"/>
      <c r="E289" s="14"/>
      <c r="F289" s="14"/>
      <c r="G289" s="14"/>
      <c r="H289" s="14"/>
    </row>
    <row r="291" spans="1:8">
      <c r="A291" s="41" t="s">
        <v>1577</v>
      </c>
      <c r="B291" s="43"/>
      <c r="C291" s="43"/>
      <c r="D291" s="43"/>
      <c r="E291" s="43"/>
      <c r="F291" s="43"/>
      <c r="G291" s="43"/>
      <c r="H291" s="43"/>
    </row>
    <row r="292" spans="1:8" ht="5.25" customHeight="1">
      <c r="A292" s="42"/>
      <c r="B292" s="43"/>
      <c r="C292" s="43"/>
      <c r="D292" s="43"/>
      <c r="E292" s="43"/>
      <c r="F292" s="43"/>
      <c r="G292" s="43"/>
      <c r="H292" s="43"/>
    </row>
    <row r="293" spans="1:8" ht="111.75" customHeight="1">
      <c r="A293" s="64" t="s">
        <v>1580</v>
      </c>
      <c r="B293" s="64"/>
      <c r="C293" s="64"/>
      <c r="D293" s="64"/>
      <c r="E293" s="64"/>
      <c r="F293" s="64"/>
      <c r="G293" s="43"/>
      <c r="H293" s="43"/>
    </row>
    <row r="294" spans="1:8" ht="87.75" customHeight="1">
      <c r="A294" s="64" t="s">
        <v>1584</v>
      </c>
      <c r="B294" s="64"/>
      <c r="C294" s="64"/>
      <c r="D294" s="64"/>
      <c r="E294" s="64"/>
      <c r="F294" s="64"/>
      <c r="G294" s="43"/>
      <c r="H294" s="43"/>
    </row>
    <row r="295" spans="1:8" ht="113.25" customHeight="1">
      <c r="A295" s="64" t="s">
        <v>1582</v>
      </c>
      <c r="B295" s="64"/>
      <c r="C295" s="64"/>
      <c r="D295" s="64"/>
      <c r="E295" s="64"/>
      <c r="F295" s="64"/>
      <c r="G295" s="43"/>
      <c r="H295" s="43"/>
    </row>
    <row r="296" spans="1:8" ht="36.75" customHeight="1">
      <c r="A296" s="64" t="s">
        <v>1581</v>
      </c>
      <c r="B296" s="64"/>
      <c r="C296" s="64"/>
      <c r="D296" s="64"/>
      <c r="E296" s="64"/>
      <c r="F296" s="64"/>
      <c r="G296" s="43"/>
      <c r="H296" s="43"/>
    </row>
    <row r="297" spans="1:8" ht="100.5" customHeight="1">
      <c r="A297" s="64" t="s">
        <v>1583</v>
      </c>
      <c r="B297" s="64"/>
      <c r="C297" s="64"/>
      <c r="D297" s="64"/>
      <c r="E297" s="64"/>
      <c r="F297" s="64"/>
      <c r="G297" s="43"/>
      <c r="H297" s="43"/>
    </row>
    <row r="300" spans="1:8">
      <c r="A300" s="20" t="s">
        <v>1572</v>
      </c>
    </row>
    <row r="301" spans="1:8">
      <c r="A301" s="20" t="s">
        <v>1573</v>
      </c>
    </row>
  </sheetData>
  <sortState ref="A8:H280">
    <sortCondition ref="A8:A280"/>
    <sortCondition ref="B8:B280"/>
  </sortState>
  <mergeCells count="6">
    <mergeCell ref="A5:H5"/>
    <mergeCell ref="A297:F297"/>
    <mergeCell ref="A296:F296"/>
    <mergeCell ref="A295:F295"/>
    <mergeCell ref="A294:F294"/>
    <mergeCell ref="A293:F293"/>
  </mergeCells>
  <printOptions horizontalCentered="1"/>
  <pageMargins left="0.75" right="0.5" top="0.75" bottom="1" header="0.5" footer="0.75"/>
  <pageSetup orientation="landscape" r:id="rId1"/>
  <headerFooter>
    <oddFooter xml:space="preserve">&amp;L&amp;"Arial,Bold"                      PublicSafetyProject.org&amp;C&amp;"Arial,Bold"Page &amp;P of &amp;N&amp;R&amp;"Arial,Bold"Public Record Data                          </oddFooter>
  </headerFooter>
</worksheet>
</file>

<file path=xl/worksheets/sheet6.xml><?xml version="1.0" encoding="utf-8"?>
<worksheet xmlns="http://schemas.openxmlformats.org/spreadsheetml/2006/main" xmlns:r="http://schemas.openxmlformats.org/officeDocument/2006/relationships">
  <dimension ref="A1:H301"/>
  <sheetViews>
    <sheetView topLeftCell="A5" workbookViewId="0">
      <pane ySplit="5" topLeftCell="A10" activePane="bottomLeft" state="frozenSplit"/>
      <selection activeCell="A10" sqref="A10"/>
      <selection pane="bottomLeft" activeCell="A10" sqref="A10"/>
    </sheetView>
  </sheetViews>
  <sheetFormatPr defaultRowHeight="12.75"/>
  <cols>
    <col min="1" max="1" width="25.28515625" customWidth="1"/>
    <col min="2" max="2" width="26.85546875" customWidth="1"/>
    <col min="3" max="3" width="11.85546875" customWidth="1"/>
    <col min="4" max="6" width="9.7109375" customWidth="1"/>
    <col min="7" max="7" width="1.140625" customWidth="1"/>
    <col min="8" max="8" width="11.140625" customWidth="1"/>
  </cols>
  <sheetData>
    <row r="1" spans="1:8">
      <c r="A1" s="20" t="s">
        <v>1572</v>
      </c>
    </row>
    <row r="2" spans="1:8">
      <c r="A2" s="20" t="s">
        <v>1573</v>
      </c>
    </row>
    <row r="3" spans="1:8">
      <c r="A3" s="20"/>
    </row>
    <row r="5" spans="1:8">
      <c r="A5" s="65" t="s">
        <v>1571</v>
      </c>
      <c r="B5" s="65"/>
      <c r="C5" s="65"/>
      <c r="D5" s="65"/>
      <c r="E5" s="65"/>
      <c r="F5" s="65"/>
      <c r="G5" s="65"/>
      <c r="H5" s="65"/>
    </row>
    <row r="6" spans="1:8" ht="13.5" thickBot="1">
      <c r="A6" s="39"/>
      <c r="B6" s="39"/>
      <c r="C6" s="39"/>
      <c r="D6" s="39"/>
      <c r="E6" s="39"/>
      <c r="F6" s="39"/>
      <c r="G6" s="39"/>
      <c r="H6" s="39"/>
    </row>
    <row r="7" spans="1:8">
      <c r="A7" s="2"/>
      <c r="B7" s="3"/>
      <c r="C7" s="4" t="s">
        <v>0</v>
      </c>
      <c r="D7" s="4" t="s">
        <v>1</v>
      </c>
      <c r="E7" s="4"/>
      <c r="F7" s="4" t="s">
        <v>1585</v>
      </c>
      <c r="G7" s="4"/>
      <c r="H7" s="5" t="s">
        <v>404</v>
      </c>
    </row>
    <row r="8" spans="1:8" ht="13.5" thickBot="1">
      <c r="A8" s="6" t="s">
        <v>2</v>
      </c>
      <c r="B8" s="7" t="s">
        <v>3</v>
      </c>
      <c r="C8" s="7" t="s">
        <v>4</v>
      </c>
      <c r="D8" s="7" t="s">
        <v>5</v>
      </c>
      <c r="E8" s="7" t="s">
        <v>6</v>
      </c>
      <c r="F8" s="7" t="s">
        <v>7</v>
      </c>
      <c r="G8" s="7"/>
      <c r="H8" s="8" t="s">
        <v>4</v>
      </c>
    </row>
    <row r="9" spans="1:8">
      <c r="C9" s="9"/>
      <c r="D9" s="9"/>
      <c r="E9" s="9"/>
      <c r="F9" s="9"/>
      <c r="G9" s="9"/>
      <c r="H9" s="9"/>
    </row>
    <row r="10" spans="1:8">
      <c r="A10" t="s">
        <v>332</v>
      </c>
      <c r="B10" t="s">
        <v>97</v>
      </c>
      <c r="C10" s="44">
        <f t="shared" ref="C10:C73" si="0">H10-F10-D10-E10</f>
        <v>57647</v>
      </c>
      <c r="D10" s="44">
        <v>428</v>
      </c>
      <c r="E10" s="45">
        <v>130</v>
      </c>
      <c r="F10" s="44">
        <v>0</v>
      </c>
      <c r="G10" s="9"/>
      <c r="H10" s="44">
        <v>58205</v>
      </c>
    </row>
    <row r="11" spans="1:8">
      <c r="A11" t="s">
        <v>385</v>
      </c>
      <c r="B11" t="s">
        <v>97</v>
      </c>
      <c r="C11" s="44">
        <f t="shared" si="0"/>
        <v>19564</v>
      </c>
      <c r="D11" s="44">
        <v>0</v>
      </c>
      <c r="E11" s="45">
        <v>0</v>
      </c>
      <c r="F11" s="44">
        <v>0</v>
      </c>
      <c r="G11" s="9"/>
      <c r="H11" s="44">
        <v>19564</v>
      </c>
    </row>
    <row r="12" spans="1:8">
      <c r="A12" t="s">
        <v>348</v>
      </c>
      <c r="B12" t="s">
        <v>104</v>
      </c>
      <c r="C12" s="44">
        <f t="shared" si="0"/>
        <v>50276</v>
      </c>
      <c r="D12" s="44">
        <v>833</v>
      </c>
      <c r="E12" s="45">
        <v>0</v>
      </c>
      <c r="F12" s="44">
        <v>2426</v>
      </c>
      <c r="G12" s="9"/>
      <c r="H12" s="44">
        <v>53535</v>
      </c>
    </row>
    <row r="13" spans="1:8">
      <c r="A13" t="s">
        <v>366</v>
      </c>
      <c r="B13" t="s">
        <v>104</v>
      </c>
      <c r="C13" s="44">
        <f t="shared" si="0"/>
        <v>39464</v>
      </c>
      <c r="D13" s="44">
        <v>0</v>
      </c>
      <c r="E13" s="45">
        <v>0</v>
      </c>
      <c r="F13" s="44">
        <v>0</v>
      </c>
      <c r="G13" s="9"/>
      <c r="H13" s="44">
        <v>39464</v>
      </c>
    </row>
    <row r="14" spans="1:8">
      <c r="A14" t="s">
        <v>372</v>
      </c>
      <c r="B14" t="s">
        <v>104</v>
      </c>
      <c r="C14" s="44">
        <f t="shared" si="0"/>
        <v>34701</v>
      </c>
      <c r="D14" s="44">
        <v>0</v>
      </c>
      <c r="E14" s="45">
        <v>0</v>
      </c>
      <c r="F14" s="44">
        <v>0</v>
      </c>
      <c r="G14" s="9"/>
      <c r="H14" s="44">
        <v>34701</v>
      </c>
    </row>
    <row r="15" spans="1:8">
      <c r="A15" t="s">
        <v>310</v>
      </c>
      <c r="B15" t="s">
        <v>85</v>
      </c>
      <c r="C15" s="44">
        <f t="shared" si="0"/>
        <v>65966</v>
      </c>
      <c r="D15" s="44">
        <v>1319</v>
      </c>
      <c r="E15" s="45">
        <v>0</v>
      </c>
      <c r="F15" s="44">
        <v>0</v>
      </c>
      <c r="G15" s="9"/>
      <c r="H15" s="44">
        <v>67285</v>
      </c>
    </row>
    <row r="16" spans="1:8">
      <c r="A16" t="s">
        <v>293</v>
      </c>
      <c r="B16" t="s">
        <v>76</v>
      </c>
      <c r="C16" s="44">
        <f t="shared" si="0"/>
        <v>70607</v>
      </c>
      <c r="D16" s="44">
        <v>881</v>
      </c>
      <c r="E16" s="45">
        <v>0</v>
      </c>
      <c r="F16" s="44">
        <v>3580</v>
      </c>
      <c r="G16" s="9"/>
      <c r="H16" s="44">
        <v>75068</v>
      </c>
    </row>
    <row r="17" spans="1:8">
      <c r="A17" t="s">
        <v>327</v>
      </c>
      <c r="B17" t="s">
        <v>76</v>
      </c>
      <c r="C17" s="44">
        <f t="shared" si="0"/>
        <v>62298</v>
      </c>
      <c r="D17" s="44">
        <v>0</v>
      </c>
      <c r="E17" s="45">
        <v>0</v>
      </c>
      <c r="F17" s="44">
        <v>0</v>
      </c>
      <c r="G17" s="9"/>
      <c r="H17" s="44">
        <v>62298</v>
      </c>
    </row>
    <row r="18" spans="1:8">
      <c r="A18" t="s">
        <v>342</v>
      </c>
      <c r="B18" t="s">
        <v>101</v>
      </c>
      <c r="C18" s="44">
        <f t="shared" si="0"/>
        <v>54141</v>
      </c>
      <c r="D18" s="44">
        <v>1624</v>
      </c>
      <c r="E18" s="45">
        <v>0</v>
      </c>
      <c r="F18" s="44">
        <v>0</v>
      </c>
      <c r="G18" s="9"/>
      <c r="H18" s="44">
        <v>55765</v>
      </c>
    </row>
    <row r="19" spans="1:8">
      <c r="A19" t="s">
        <v>367</v>
      </c>
      <c r="B19" t="s">
        <v>101</v>
      </c>
      <c r="C19" s="44">
        <f t="shared" si="0"/>
        <v>37022</v>
      </c>
      <c r="D19" s="44">
        <v>808</v>
      </c>
      <c r="E19" s="45">
        <v>0</v>
      </c>
      <c r="F19" s="44">
        <v>0</v>
      </c>
      <c r="G19" s="9"/>
      <c r="H19" s="44">
        <v>37830</v>
      </c>
    </row>
    <row r="20" spans="1:8">
      <c r="A20" t="s">
        <v>378</v>
      </c>
      <c r="B20" t="s">
        <v>101</v>
      </c>
      <c r="C20" s="44">
        <f t="shared" si="0"/>
        <v>26639</v>
      </c>
      <c r="D20" s="44">
        <v>0</v>
      </c>
      <c r="E20" s="45">
        <v>0</v>
      </c>
      <c r="F20" s="44">
        <v>0</v>
      </c>
      <c r="G20" s="9"/>
      <c r="H20" s="44">
        <v>26639</v>
      </c>
    </row>
    <row r="21" spans="1:8">
      <c r="A21" t="s">
        <v>301</v>
      </c>
      <c r="B21" t="s">
        <v>81</v>
      </c>
      <c r="C21" s="44">
        <f t="shared" si="0"/>
        <v>70759</v>
      </c>
      <c r="D21" s="44">
        <v>0</v>
      </c>
      <c r="E21" s="45">
        <v>603</v>
      </c>
      <c r="F21" s="44">
        <v>0</v>
      </c>
      <c r="G21" s="9"/>
      <c r="H21" s="44">
        <v>71362</v>
      </c>
    </row>
    <row r="22" spans="1:8">
      <c r="A22" t="s">
        <v>179</v>
      </c>
      <c r="B22" t="s">
        <v>28</v>
      </c>
      <c r="C22" s="44">
        <f t="shared" si="0"/>
        <v>132871</v>
      </c>
      <c r="D22" s="44">
        <v>0</v>
      </c>
      <c r="E22" s="45">
        <v>0</v>
      </c>
      <c r="F22" s="44">
        <v>13872</v>
      </c>
      <c r="G22" s="9"/>
      <c r="H22" s="44">
        <v>146743</v>
      </c>
    </row>
    <row r="23" spans="1:8">
      <c r="A23" t="s">
        <v>141</v>
      </c>
      <c r="B23" t="s">
        <v>19</v>
      </c>
      <c r="C23" s="44">
        <f t="shared" si="0"/>
        <v>179852</v>
      </c>
      <c r="D23" s="44">
        <v>0</v>
      </c>
      <c r="E23" s="45">
        <v>0</v>
      </c>
      <c r="F23" s="44">
        <v>7831</v>
      </c>
      <c r="G23" s="9"/>
      <c r="H23" s="44">
        <v>187683</v>
      </c>
    </row>
    <row r="24" spans="1:8">
      <c r="A24" t="s">
        <v>267</v>
      </c>
      <c r="B24" t="s">
        <v>62</v>
      </c>
      <c r="C24" s="44">
        <f t="shared" si="0"/>
        <v>86566</v>
      </c>
      <c r="D24" s="44">
        <v>0</v>
      </c>
      <c r="E24" s="45">
        <v>0</v>
      </c>
      <c r="F24" s="44">
        <v>0</v>
      </c>
      <c r="G24" s="9"/>
      <c r="H24" s="44">
        <v>86566</v>
      </c>
    </row>
    <row r="25" spans="1:8">
      <c r="A25" t="s">
        <v>121</v>
      </c>
      <c r="B25" t="s">
        <v>13</v>
      </c>
      <c r="C25" s="44">
        <f t="shared" si="0"/>
        <v>166988</v>
      </c>
      <c r="D25" s="44">
        <v>360</v>
      </c>
      <c r="E25" s="44">
        <v>39473</v>
      </c>
      <c r="F25" s="44">
        <v>49882</v>
      </c>
      <c r="G25" s="9"/>
      <c r="H25" s="44">
        <v>256703</v>
      </c>
    </row>
    <row r="26" spans="1:8">
      <c r="A26" t="s">
        <v>124</v>
      </c>
      <c r="B26" t="s">
        <v>13</v>
      </c>
      <c r="C26" s="44">
        <f t="shared" si="0"/>
        <v>167269</v>
      </c>
      <c r="D26" s="44">
        <v>360</v>
      </c>
      <c r="E26" s="45">
        <v>35468</v>
      </c>
      <c r="F26" s="44">
        <v>47233</v>
      </c>
      <c r="H26" s="44">
        <v>250330</v>
      </c>
    </row>
    <row r="27" spans="1:8">
      <c r="A27" t="s">
        <v>128</v>
      </c>
      <c r="B27" t="s">
        <v>13</v>
      </c>
      <c r="C27" s="44">
        <f t="shared" si="0"/>
        <v>167269</v>
      </c>
      <c r="D27" s="44">
        <v>8011</v>
      </c>
      <c r="E27" s="44">
        <v>32790</v>
      </c>
      <c r="F27" s="44">
        <v>13848</v>
      </c>
      <c r="G27" s="9"/>
      <c r="H27" s="44">
        <v>221918</v>
      </c>
    </row>
    <row r="28" spans="1:8">
      <c r="A28" t="s">
        <v>197</v>
      </c>
      <c r="B28" t="s">
        <v>31</v>
      </c>
      <c r="C28" s="44">
        <f t="shared" si="0"/>
        <v>134422</v>
      </c>
      <c r="D28" s="44">
        <v>0</v>
      </c>
      <c r="E28" s="45">
        <v>0</v>
      </c>
      <c r="F28" s="44">
        <v>0</v>
      </c>
      <c r="G28" s="9"/>
      <c r="H28" s="44">
        <v>134422</v>
      </c>
    </row>
    <row r="29" spans="1:8">
      <c r="A29" t="s">
        <v>295</v>
      </c>
      <c r="B29" t="s">
        <v>78</v>
      </c>
      <c r="C29" s="44">
        <f t="shared" si="0"/>
        <v>72493</v>
      </c>
      <c r="D29" s="44">
        <v>0</v>
      </c>
      <c r="E29" s="45">
        <v>213</v>
      </c>
      <c r="F29" s="44">
        <v>1641</v>
      </c>
      <c r="G29" s="9"/>
      <c r="H29" s="44">
        <v>74347</v>
      </c>
    </row>
    <row r="30" spans="1:8">
      <c r="A30" t="s">
        <v>290</v>
      </c>
      <c r="B30" t="s">
        <v>73</v>
      </c>
      <c r="C30" s="44">
        <f t="shared" si="0"/>
        <v>68835</v>
      </c>
      <c r="D30" s="44">
        <v>0</v>
      </c>
      <c r="E30" s="45">
        <v>7202</v>
      </c>
      <c r="F30" s="44">
        <v>0</v>
      </c>
      <c r="G30" s="9"/>
      <c r="H30" s="44">
        <v>76037</v>
      </c>
    </row>
    <row r="31" spans="1:8">
      <c r="A31" t="s">
        <v>212</v>
      </c>
      <c r="B31" t="s">
        <v>33</v>
      </c>
      <c r="C31" s="44">
        <f t="shared" si="0"/>
        <v>120482</v>
      </c>
      <c r="D31" s="44">
        <v>613</v>
      </c>
      <c r="E31" s="45">
        <v>0</v>
      </c>
      <c r="F31" s="44">
        <v>0</v>
      </c>
      <c r="G31" s="9"/>
      <c r="H31" s="44">
        <v>121095</v>
      </c>
    </row>
    <row r="32" spans="1:8">
      <c r="A32" t="s">
        <v>122</v>
      </c>
      <c r="B32" t="s">
        <v>14</v>
      </c>
      <c r="C32" s="44">
        <f t="shared" si="0"/>
        <v>230933</v>
      </c>
      <c r="D32" s="45">
        <v>0</v>
      </c>
      <c r="E32" s="45">
        <v>0</v>
      </c>
      <c r="F32" s="45">
        <v>24094</v>
      </c>
      <c r="G32" s="10"/>
      <c r="H32" s="45">
        <v>255027</v>
      </c>
    </row>
    <row r="33" spans="1:8">
      <c r="A33" t="s">
        <v>243</v>
      </c>
      <c r="B33" t="s">
        <v>45</v>
      </c>
      <c r="C33" s="44">
        <f t="shared" si="0"/>
        <v>102842</v>
      </c>
      <c r="D33" s="44">
        <v>0</v>
      </c>
      <c r="E33" s="45">
        <v>0</v>
      </c>
      <c r="F33" s="44">
        <v>0</v>
      </c>
      <c r="G33" s="9"/>
      <c r="H33" s="44">
        <v>102842</v>
      </c>
    </row>
    <row r="34" spans="1:8">
      <c r="A34" t="s">
        <v>323</v>
      </c>
      <c r="B34" t="s">
        <v>91</v>
      </c>
      <c r="C34" s="44">
        <f t="shared" si="0"/>
        <v>62717</v>
      </c>
      <c r="D34" s="44">
        <v>0</v>
      </c>
      <c r="E34" s="45">
        <v>0</v>
      </c>
      <c r="F34" s="44">
        <v>0</v>
      </c>
      <c r="G34" s="9"/>
      <c r="H34" s="44">
        <v>62717</v>
      </c>
    </row>
    <row r="35" spans="1:8">
      <c r="A35" t="s">
        <v>363</v>
      </c>
      <c r="B35" t="s">
        <v>91</v>
      </c>
      <c r="C35" s="44">
        <f t="shared" si="0"/>
        <v>43261</v>
      </c>
      <c r="D35" s="44">
        <v>0</v>
      </c>
      <c r="E35" s="45">
        <v>0</v>
      </c>
      <c r="F35" s="44">
        <v>0</v>
      </c>
      <c r="G35" s="9"/>
      <c r="H35" s="44">
        <v>43261</v>
      </c>
    </row>
    <row r="36" spans="1:8">
      <c r="A36" t="s">
        <v>376</v>
      </c>
      <c r="B36" t="s">
        <v>91</v>
      </c>
      <c r="C36" s="44">
        <f t="shared" si="0"/>
        <v>27822</v>
      </c>
      <c r="D36" s="44">
        <v>240</v>
      </c>
      <c r="E36" s="45">
        <v>373</v>
      </c>
      <c r="F36" s="44">
        <v>0</v>
      </c>
      <c r="G36" s="9"/>
      <c r="H36" s="44">
        <v>28435</v>
      </c>
    </row>
    <row r="37" spans="1:8">
      <c r="A37" t="s">
        <v>291</v>
      </c>
      <c r="B37" t="s">
        <v>74</v>
      </c>
      <c r="C37" s="44">
        <f t="shared" si="0"/>
        <v>74635</v>
      </c>
      <c r="D37" s="44">
        <v>989</v>
      </c>
      <c r="E37" s="45">
        <v>226</v>
      </c>
      <c r="F37" s="44">
        <v>0</v>
      </c>
      <c r="G37" s="9"/>
      <c r="H37" s="44">
        <v>75850</v>
      </c>
    </row>
    <row r="38" spans="1:8">
      <c r="A38" t="s">
        <v>284</v>
      </c>
      <c r="B38" t="s">
        <v>69</v>
      </c>
      <c r="C38" s="44">
        <f t="shared" si="0"/>
        <v>78415</v>
      </c>
      <c r="D38" s="44">
        <v>0</v>
      </c>
      <c r="E38" s="45">
        <v>1329</v>
      </c>
      <c r="F38" s="44">
        <v>0</v>
      </c>
      <c r="G38" s="9"/>
      <c r="H38" s="44">
        <v>79744</v>
      </c>
    </row>
    <row r="39" spans="1:8">
      <c r="A39" t="s">
        <v>364</v>
      </c>
      <c r="B39" t="s">
        <v>69</v>
      </c>
      <c r="C39" s="44">
        <f t="shared" si="0"/>
        <v>42248</v>
      </c>
      <c r="D39" s="44">
        <v>0</v>
      </c>
      <c r="E39" s="45">
        <v>0</v>
      </c>
      <c r="F39" s="44">
        <v>0</v>
      </c>
      <c r="H39" s="44">
        <v>42248</v>
      </c>
    </row>
    <row r="40" spans="1:8">
      <c r="A40" t="s">
        <v>261</v>
      </c>
      <c r="B40" t="s">
        <v>59</v>
      </c>
      <c r="C40" s="44">
        <f t="shared" si="0"/>
        <v>80802</v>
      </c>
      <c r="D40" s="44">
        <v>3746</v>
      </c>
      <c r="E40" s="45">
        <v>1435</v>
      </c>
      <c r="F40" s="44">
        <v>3946</v>
      </c>
      <c r="G40" s="9"/>
      <c r="H40" s="44">
        <v>89929</v>
      </c>
    </row>
    <row r="41" spans="1:8">
      <c r="A41" t="s">
        <v>321</v>
      </c>
      <c r="B41" t="s">
        <v>90</v>
      </c>
      <c r="C41" s="44">
        <f t="shared" si="0"/>
        <v>56717</v>
      </c>
      <c r="D41" s="44">
        <v>3075</v>
      </c>
      <c r="E41" s="45">
        <v>773</v>
      </c>
      <c r="F41" s="44">
        <v>3061</v>
      </c>
      <c r="G41" s="9"/>
      <c r="H41" s="44">
        <v>63626</v>
      </c>
    </row>
    <row r="42" spans="1:8">
      <c r="A42" t="s">
        <v>292</v>
      </c>
      <c r="B42" t="s">
        <v>75</v>
      </c>
      <c r="C42" s="44">
        <f t="shared" si="0"/>
        <v>70267</v>
      </c>
      <c r="D42" s="44">
        <v>943</v>
      </c>
      <c r="E42" s="45">
        <v>426</v>
      </c>
      <c r="F42" s="44">
        <v>3762</v>
      </c>
      <c r="G42" s="9"/>
      <c r="H42" s="44">
        <v>75398</v>
      </c>
    </row>
    <row r="43" spans="1:8">
      <c r="A43" t="s">
        <v>359</v>
      </c>
      <c r="B43" t="s">
        <v>109</v>
      </c>
      <c r="C43" s="44">
        <f t="shared" si="0"/>
        <v>42295</v>
      </c>
      <c r="D43" s="44">
        <v>846</v>
      </c>
      <c r="E43" s="45">
        <v>1773</v>
      </c>
      <c r="F43" s="44">
        <v>1061</v>
      </c>
      <c r="G43" s="9"/>
      <c r="H43" s="44">
        <v>45975</v>
      </c>
    </row>
    <row r="44" spans="1:8">
      <c r="A44" t="s">
        <v>377</v>
      </c>
      <c r="B44" t="s">
        <v>109</v>
      </c>
      <c r="C44" s="44">
        <f t="shared" si="0"/>
        <v>26752</v>
      </c>
      <c r="D44" s="44">
        <v>1227</v>
      </c>
      <c r="E44" s="45">
        <v>0</v>
      </c>
      <c r="F44" s="44">
        <v>0</v>
      </c>
      <c r="G44" s="9"/>
      <c r="H44" s="44">
        <v>27979</v>
      </c>
    </row>
    <row r="45" spans="1:8">
      <c r="A45" t="s">
        <v>381</v>
      </c>
      <c r="B45" t="s">
        <v>109</v>
      </c>
      <c r="C45" s="44">
        <f t="shared" si="0"/>
        <v>23725</v>
      </c>
      <c r="D45" s="44">
        <v>1158</v>
      </c>
      <c r="E45" s="45">
        <v>0</v>
      </c>
      <c r="F45" s="44">
        <v>0</v>
      </c>
      <c r="G45" s="9"/>
      <c r="H45" s="44">
        <v>24883</v>
      </c>
    </row>
    <row r="46" spans="1:8">
      <c r="A46" t="s">
        <v>260</v>
      </c>
      <c r="B46" t="s">
        <v>58</v>
      </c>
      <c r="C46" s="44">
        <f t="shared" si="0"/>
        <v>87980</v>
      </c>
      <c r="D46" s="44">
        <v>0</v>
      </c>
      <c r="E46" s="45">
        <v>0</v>
      </c>
      <c r="F46" s="44">
        <v>3594</v>
      </c>
      <c r="G46" s="9"/>
      <c r="H46" s="44">
        <v>91574</v>
      </c>
    </row>
    <row r="47" spans="1:8">
      <c r="A47" t="s">
        <v>120</v>
      </c>
      <c r="B47" t="s">
        <v>12</v>
      </c>
      <c r="C47" s="44">
        <f t="shared" si="0"/>
        <v>197959</v>
      </c>
      <c r="D47" s="44">
        <v>17779</v>
      </c>
      <c r="E47" s="44">
        <v>0</v>
      </c>
      <c r="F47" s="44">
        <f>8825+11562+22408</f>
        <v>42795</v>
      </c>
      <c r="G47" s="9"/>
      <c r="H47" s="44">
        <v>258533</v>
      </c>
    </row>
    <row r="48" spans="1:8">
      <c r="A48" t="s">
        <v>157</v>
      </c>
      <c r="B48" t="s">
        <v>24</v>
      </c>
      <c r="C48" s="44">
        <f t="shared" si="0"/>
        <v>160635</v>
      </c>
      <c r="D48" s="44">
        <v>0</v>
      </c>
      <c r="E48" s="45">
        <v>0</v>
      </c>
      <c r="F48" s="44">
        <v>0</v>
      </c>
      <c r="G48" s="9"/>
      <c r="H48" s="44">
        <v>160635</v>
      </c>
    </row>
    <row r="49" spans="1:8">
      <c r="A49" t="s">
        <v>151</v>
      </c>
      <c r="B49" t="s">
        <v>22</v>
      </c>
      <c r="C49" s="44">
        <f t="shared" si="0"/>
        <v>157068</v>
      </c>
      <c r="D49" s="44">
        <v>0</v>
      </c>
      <c r="E49" s="45">
        <v>0</v>
      </c>
      <c r="F49" s="44">
        <v>12874</v>
      </c>
      <c r="G49" s="9"/>
      <c r="H49" s="44">
        <v>169942</v>
      </c>
    </row>
    <row r="50" spans="1:8">
      <c r="A50" t="s">
        <v>155</v>
      </c>
      <c r="B50" t="s">
        <v>23</v>
      </c>
      <c r="C50" s="44">
        <f t="shared" si="0"/>
        <v>146882</v>
      </c>
      <c r="D50" s="44">
        <v>0</v>
      </c>
      <c r="E50" s="45">
        <v>0</v>
      </c>
      <c r="F50" s="44">
        <v>15048</v>
      </c>
      <c r="G50" s="9"/>
      <c r="H50" s="44">
        <v>161930</v>
      </c>
    </row>
    <row r="51" spans="1:8">
      <c r="A51" t="s">
        <v>158</v>
      </c>
      <c r="B51" t="s">
        <v>25</v>
      </c>
      <c r="C51" s="44">
        <f t="shared" si="0"/>
        <v>160635</v>
      </c>
      <c r="D51" s="44">
        <v>0</v>
      </c>
      <c r="E51" s="45">
        <v>0</v>
      </c>
      <c r="F51" s="44">
        <v>0</v>
      </c>
      <c r="G51" s="9"/>
      <c r="H51" s="44">
        <v>160635</v>
      </c>
    </row>
    <row r="52" spans="1:8">
      <c r="A52" t="s">
        <v>171</v>
      </c>
      <c r="B52" t="s">
        <v>27</v>
      </c>
      <c r="C52" s="44">
        <f t="shared" si="0"/>
        <v>153122</v>
      </c>
      <c r="D52" s="44">
        <v>0</v>
      </c>
      <c r="E52" s="45">
        <v>0</v>
      </c>
      <c r="F52" s="44">
        <v>0</v>
      </c>
      <c r="G52" s="9"/>
      <c r="H52" s="44">
        <v>153122</v>
      </c>
    </row>
    <row r="53" spans="1:8">
      <c r="A53" t="s">
        <v>314</v>
      </c>
      <c r="B53" t="s">
        <v>86</v>
      </c>
      <c r="C53" s="44">
        <f t="shared" si="0"/>
        <v>46930</v>
      </c>
      <c r="D53" s="44">
        <v>4545</v>
      </c>
      <c r="E53" s="45">
        <v>12126</v>
      </c>
      <c r="F53" s="44">
        <v>2519</v>
      </c>
      <c r="G53" s="9"/>
      <c r="H53" s="44">
        <v>66120</v>
      </c>
    </row>
    <row r="54" spans="1:8">
      <c r="A54" t="s">
        <v>222</v>
      </c>
      <c r="B54" t="s">
        <v>38</v>
      </c>
      <c r="C54" s="44">
        <f t="shared" si="0"/>
        <v>59931</v>
      </c>
      <c r="D54" s="44">
        <v>10545</v>
      </c>
      <c r="E54" s="45">
        <v>42630</v>
      </c>
      <c r="F54" s="44">
        <v>3333</v>
      </c>
      <c r="G54" s="9"/>
      <c r="H54" s="44">
        <v>116439</v>
      </c>
    </row>
    <row r="55" spans="1:8">
      <c r="A55" t="s">
        <v>275</v>
      </c>
      <c r="B55" t="s">
        <v>38</v>
      </c>
      <c r="C55" s="44">
        <f t="shared" si="0"/>
        <v>58378</v>
      </c>
      <c r="D55" s="44">
        <v>8367</v>
      </c>
      <c r="E55" s="45">
        <v>13576</v>
      </c>
      <c r="F55" s="44">
        <v>3188</v>
      </c>
      <c r="G55" s="9"/>
      <c r="H55" s="44">
        <v>83509</v>
      </c>
    </row>
    <row r="56" spans="1:8">
      <c r="A56" t="s">
        <v>283</v>
      </c>
      <c r="B56" t="s">
        <v>38</v>
      </c>
      <c r="C56" s="44">
        <f t="shared" si="0"/>
        <v>59931</v>
      </c>
      <c r="D56" s="44">
        <v>5336</v>
      </c>
      <c r="E56" s="45">
        <v>11614</v>
      </c>
      <c r="F56" s="44">
        <v>3157</v>
      </c>
      <c r="G56" s="9"/>
      <c r="H56" s="44">
        <v>80038</v>
      </c>
    </row>
    <row r="57" spans="1:8">
      <c r="A57" t="s">
        <v>285</v>
      </c>
      <c r="B57" t="s">
        <v>38</v>
      </c>
      <c r="C57" s="44">
        <f t="shared" si="0"/>
        <v>61726</v>
      </c>
      <c r="D57" s="44">
        <v>3586</v>
      </c>
      <c r="E57" s="45">
        <v>10368</v>
      </c>
      <c r="F57" s="44">
        <v>3295</v>
      </c>
      <c r="G57" s="9"/>
      <c r="H57" s="44">
        <v>78975</v>
      </c>
    </row>
    <row r="58" spans="1:8">
      <c r="A58" t="s">
        <v>297</v>
      </c>
      <c r="B58" t="s">
        <v>38</v>
      </c>
      <c r="C58" s="44">
        <f t="shared" si="0"/>
        <v>59931</v>
      </c>
      <c r="D58" s="44">
        <v>1752</v>
      </c>
      <c r="E58" s="45">
        <v>8829</v>
      </c>
      <c r="F58" s="44">
        <v>3111</v>
      </c>
      <c r="G58" s="9"/>
      <c r="H58" s="44">
        <v>73623</v>
      </c>
    </row>
    <row r="59" spans="1:8">
      <c r="A59" t="s">
        <v>311</v>
      </c>
      <c r="B59" t="s">
        <v>38</v>
      </c>
      <c r="C59" s="44">
        <f t="shared" si="0"/>
        <v>52064</v>
      </c>
      <c r="D59" s="44">
        <v>2433</v>
      </c>
      <c r="E59" s="45">
        <v>9721</v>
      </c>
      <c r="F59" s="44">
        <v>2780</v>
      </c>
      <c r="G59" s="9"/>
      <c r="H59" s="44">
        <v>66998</v>
      </c>
    </row>
    <row r="60" spans="1:8">
      <c r="A60" t="s">
        <v>245</v>
      </c>
      <c r="B60" t="s">
        <v>46</v>
      </c>
      <c r="C60" s="44">
        <f t="shared" si="0"/>
        <v>95365</v>
      </c>
      <c r="D60" s="44">
        <v>300</v>
      </c>
      <c r="E60" s="45">
        <v>4550</v>
      </c>
      <c r="F60" s="44">
        <v>0</v>
      </c>
      <c r="G60" s="9"/>
      <c r="H60" s="44">
        <v>100215</v>
      </c>
    </row>
    <row r="61" spans="1:8">
      <c r="A61" t="s">
        <v>253</v>
      </c>
      <c r="B61" t="s">
        <v>52</v>
      </c>
      <c r="C61" s="44">
        <f t="shared" si="0"/>
        <v>86453</v>
      </c>
      <c r="D61" s="44">
        <v>3675</v>
      </c>
      <c r="E61" s="45">
        <v>1934</v>
      </c>
      <c r="F61" s="44">
        <v>3609</v>
      </c>
      <c r="G61" s="9"/>
      <c r="H61" s="44">
        <v>95671</v>
      </c>
    </row>
    <row r="62" spans="1:8">
      <c r="A62" t="s">
        <v>315</v>
      </c>
      <c r="B62" t="s">
        <v>87</v>
      </c>
      <c r="C62" s="44">
        <f t="shared" si="0"/>
        <v>57980</v>
      </c>
      <c r="D62" s="44">
        <v>0</v>
      </c>
      <c r="E62" s="45">
        <v>6640</v>
      </c>
      <c r="F62" s="44">
        <v>1416</v>
      </c>
      <c r="G62" s="9"/>
      <c r="H62" s="44">
        <v>66036</v>
      </c>
    </row>
    <row r="63" spans="1:8">
      <c r="A63" t="s">
        <v>324</v>
      </c>
      <c r="B63" t="s">
        <v>92</v>
      </c>
      <c r="C63" s="44">
        <f t="shared" si="0"/>
        <v>62717</v>
      </c>
      <c r="D63" s="44">
        <v>0</v>
      </c>
      <c r="E63" s="45">
        <v>0</v>
      </c>
      <c r="F63" s="44">
        <v>0</v>
      </c>
      <c r="G63" s="9"/>
      <c r="H63" s="44">
        <v>62717</v>
      </c>
    </row>
    <row r="64" spans="1:8">
      <c r="A64" t="s">
        <v>287</v>
      </c>
      <c r="B64" t="s">
        <v>70</v>
      </c>
      <c r="C64" s="44">
        <f t="shared" si="0"/>
        <v>62514</v>
      </c>
      <c r="D64" s="44">
        <v>2132</v>
      </c>
      <c r="E64" s="45">
        <v>8229</v>
      </c>
      <c r="F64" s="44">
        <v>4778</v>
      </c>
      <c r="G64" s="9"/>
      <c r="H64" s="44">
        <v>77653</v>
      </c>
    </row>
    <row r="65" spans="1:8">
      <c r="A65" t="s">
        <v>274</v>
      </c>
      <c r="B65" t="s">
        <v>67</v>
      </c>
      <c r="C65" s="44">
        <f t="shared" si="0"/>
        <v>84117</v>
      </c>
      <c r="D65" s="44">
        <v>0</v>
      </c>
      <c r="E65" s="45">
        <v>0</v>
      </c>
      <c r="F65" s="44">
        <v>0</v>
      </c>
      <c r="G65" s="9"/>
      <c r="H65" s="44">
        <v>84117</v>
      </c>
    </row>
    <row r="66" spans="1:8">
      <c r="A66" t="s">
        <v>273</v>
      </c>
      <c r="B66" t="s">
        <v>67</v>
      </c>
      <c r="C66" s="44">
        <f t="shared" si="0"/>
        <v>84117</v>
      </c>
      <c r="D66" s="44">
        <v>0</v>
      </c>
      <c r="E66" s="45">
        <v>0</v>
      </c>
      <c r="F66" s="45">
        <v>0</v>
      </c>
      <c r="G66" s="10"/>
      <c r="H66" s="45">
        <v>84117</v>
      </c>
    </row>
    <row r="67" spans="1:8">
      <c r="A67" t="s">
        <v>276</v>
      </c>
      <c r="B67" t="s">
        <v>67</v>
      </c>
      <c r="C67" s="44">
        <f t="shared" si="0"/>
        <v>83473</v>
      </c>
      <c r="D67" s="44">
        <v>0</v>
      </c>
      <c r="E67" s="45">
        <v>0</v>
      </c>
      <c r="F67" s="44">
        <v>0</v>
      </c>
      <c r="G67" s="9"/>
      <c r="H67" s="44">
        <v>83473</v>
      </c>
    </row>
    <row r="68" spans="1:8">
      <c r="A68" t="s">
        <v>279</v>
      </c>
      <c r="B68" t="s">
        <v>67</v>
      </c>
      <c r="C68" s="44">
        <f t="shared" si="0"/>
        <v>81544</v>
      </c>
      <c r="D68" s="44">
        <v>0</v>
      </c>
      <c r="E68" s="45">
        <v>0</v>
      </c>
      <c r="F68" s="44">
        <v>0</v>
      </c>
      <c r="G68" s="9"/>
      <c r="H68" s="44">
        <v>81544</v>
      </c>
    </row>
    <row r="69" spans="1:8">
      <c r="A69" t="s">
        <v>233</v>
      </c>
      <c r="B69" t="s">
        <v>42</v>
      </c>
      <c r="C69" s="44">
        <f t="shared" si="0"/>
        <v>90637</v>
      </c>
      <c r="D69" s="44">
        <v>0</v>
      </c>
      <c r="E69" s="45">
        <v>14593</v>
      </c>
      <c r="F69" s="44">
        <v>5300</v>
      </c>
      <c r="G69" s="9"/>
      <c r="H69" s="44">
        <v>110530</v>
      </c>
    </row>
    <row r="70" spans="1:8">
      <c r="A70" t="s">
        <v>272</v>
      </c>
      <c r="B70" t="s">
        <v>66</v>
      </c>
      <c r="C70" s="44">
        <f t="shared" si="0"/>
        <v>74039</v>
      </c>
      <c r="D70" s="44">
        <v>710</v>
      </c>
      <c r="E70" s="45">
        <v>9901</v>
      </c>
      <c r="F70" s="44">
        <v>0</v>
      </c>
      <c r="G70" s="9"/>
      <c r="H70" s="44">
        <v>84650</v>
      </c>
    </row>
    <row r="71" spans="1:8">
      <c r="A71" t="s">
        <v>300</v>
      </c>
      <c r="B71" t="s">
        <v>66</v>
      </c>
      <c r="C71" s="44">
        <f t="shared" si="0"/>
        <v>61442</v>
      </c>
      <c r="D71" s="44">
        <v>586</v>
      </c>
      <c r="E71" s="45">
        <v>9543</v>
      </c>
      <c r="F71" s="44">
        <v>0</v>
      </c>
      <c r="G71" s="9"/>
      <c r="H71" s="44">
        <v>71571</v>
      </c>
    </row>
    <row r="72" spans="1:8">
      <c r="A72" t="s">
        <v>118</v>
      </c>
      <c r="B72" t="s">
        <v>11</v>
      </c>
      <c r="C72" s="44">
        <f t="shared" si="0"/>
        <v>113314</v>
      </c>
      <c r="D72" s="44">
        <v>61228</v>
      </c>
      <c r="E72" s="44">
        <v>43094</v>
      </c>
      <c r="F72" s="44">
        <v>41232</v>
      </c>
      <c r="G72" s="9"/>
      <c r="H72" s="44">
        <v>258868</v>
      </c>
    </row>
    <row r="73" spans="1:8">
      <c r="A73" t="s">
        <v>119</v>
      </c>
      <c r="B73" t="s">
        <v>11</v>
      </c>
      <c r="C73" s="44">
        <f t="shared" si="0"/>
        <v>104383</v>
      </c>
      <c r="D73" s="44">
        <v>71717</v>
      </c>
      <c r="E73" s="44">
        <v>34114</v>
      </c>
      <c r="F73" s="44">
        <v>48495</v>
      </c>
      <c r="G73" s="9"/>
      <c r="H73" s="44">
        <v>258709</v>
      </c>
    </row>
    <row r="74" spans="1:8">
      <c r="A74" t="s">
        <v>125</v>
      </c>
      <c r="B74" t="s">
        <v>11</v>
      </c>
      <c r="C74" s="44">
        <f t="shared" ref="C74:C137" si="1">H74-F74-D74-E74</f>
        <v>103552</v>
      </c>
      <c r="D74" s="44">
        <v>52899</v>
      </c>
      <c r="E74" s="44">
        <v>42952</v>
      </c>
      <c r="F74" s="44">
        <v>28860</v>
      </c>
      <c r="G74" s="9"/>
      <c r="H74" s="44">
        <v>228263</v>
      </c>
    </row>
    <row r="75" spans="1:8">
      <c r="A75" t="s">
        <v>129</v>
      </c>
      <c r="B75" t="s">
        <v>11</v>
      </c>
      <c r="C75" s="44">
        <f t="shared" si="1"/>
        <v>104517</v>
      </c>
      <c r="D75" s="44">
        <v>52899</v>
      </c>
      <c r="E75" s="44">
        <v>42157</v>
      </c>
      <c r="F75" s="44">
        <v>20572</v>
      </c>
      <c r="G75" s="9"/>
      <c r="H75" s="44">
        <v>220145</v>
      </c>
    </row>
    <row r="76" spans="1:8">
      <c r="A76" t="s">
        <v>132</v>
      </c>
      <c r="B76" t="s">
        <v>11</v>
      </c>
      <c r="C76" s="44">
        <f t="shared" si="1"/>
        <v>102942</v>
      </c>
      <c r="D76" s="44">
        <v>47752</v>
      </c>
      <c r="E76" s="44">
        <v>40657</v>
      </c>
      <c r="F76" s="44">
        <v>14906</v>
      </c>
      <c r="G76" s="9"/>
      <c r="H76" s="44">
        <v>206257</v>
      </c>
    </row>
    <row r="77" spans="1:8">
      <c r="A77" t="s">
        <v>134</v>
      </c>
      <c r="B77" t="s">
        <v>11</v>
      </c>
      <c r="C77" s="44">
        <f t="shared" si="1"/>
        <v>106133</v>
      </c>
      <c r="D77" s="44">
        <v>54704</v>
      </c>
      <c r="E77" s="44">
        <v>36510</v>
      </c>
      <c r="F77" s="44">
        <v>8397</v>
      </c>
      <c r="G77" s="9"/>
      <c r="H77" s="44">
        <v>205744</v>
      </c>
    </row>
    <row r="78" spans="1:8">
      <c r="A78" t="s">
        <v>136</v>
      </c>
      <c r="B78" t="s">
        <v>11</v>
      </c>
      <c r="C78" s="44">
        <f t="shared" si="1"/>
        <v>104947</v>
      </c>
      <c r="D78" s="44">
        <v>38725</v>
      </c>
      <c r="E78" s="44">
        <v>31964</v>
      </c>
      <c r="F78" s="44">
        <v>26739</v>
      </c>
      <c r="G78" s="9"/>
      <c r="H78" s="44">
        <v>202375</v>
      </c>
    </row>
    <row r="79" spans="1:8">
      <c r="A79" t="s">
        <v>142</v>
      </c>
      <c r="B79" t="s">
        <v>11</v>
      </c>
      <c r="C79" s="44">
        <f t="shared" si="1"/>
        <v>104693</v>
      </c>
      <c r="D79" s="44">
        <v>49233</v>
      </c>
      <c r="E79" s="44">
        <v>23888</v>
      </c>
      <c r="F79" s="44">
        <v>7622</v>
      </c>
      <c r="G79" s="9"/>
      <c r="H79" s="44">
        <v>185436</v>
      </c>
    </row>
    <row r="80" spans="1:8">
      <c r="A80" t="s">
        <v>148</v>
      </c>
      <c r="B80" t="s">
        <v>11</v>
      </c>
      <c r="C80" s="44">
        <f t="shared" si="1"/>
        <v>108719</v>
      </c>
      <c r="D80" s="44">
        <v>42681</v>
      </c>
      <c r="E80" s="44">
        <v>15929</v>
      </c>
      <c r="F80" s="44">
        <v>7332</v>
      </c>
      <c r="G80" s="9"/>
      <c r="H80" s="44">
        <v>174661</v>
      </c>
    </row>
    <row r="81" spans="1:8">
      <c r="A81" t="s">
        <v>161</v>
      </c>
      <c r="B81" t="s">
        <v>11</v>
      </c>
      <c r="C81" s="44">
        <f t="shared" si="1"/>
        <v>94879</v>
      </c>
      <c r="D81" s="44">
        <v>30643</v>
      </c>
      <c r="E81" s="44">
        <v>27551</v>
      </c>
      <c r="F81" s="44">
        <v>6228</v>
      </c>
      <c r="G81" s="9"/>
      <c r="H81" s="44">
        <v>159301</v>
      </c>
    </row>
    <row r="82" spans="1:8">
      <c r="A82" t="s">
        <v>165</v>
      </c>
      <c r="B82" t="s">
        <v>11</v>
      </c>
      <c r="C82" s="44">
        <f t="shared" si="1"/>
        <v>91003</v>
      </c>
      <c r="D82" s="44">
        <v>34416</v>
      </c>
      <c r="E82" s="44">
        <v>22467</v>
      </c>
      <c r="F82" s="44">
        <v>9796</v>
      </c>
      <c r="G82" s="9"/>
      <c r="H82" s="44">
        <v>157682</v>
      </c>
    </row>
    <row r="83" spans="1:8">
      <c r="A83" t="s">
        <v>172</v>
      </c>
      <c r="B83" t="s">
        <v>11</v>
      </c>
      <c r="C83" s="44">
        <f t="shared" si="1"/>
        <v>103293</v>
      </c>
      <c r="D83" s="44">
        <v>9005</v>
      </c>
      <c r="E83" s="44">
        <v>33033</v>
      </c>
      <c r="F83" s="44">
        <v>5777</v>
      </c>
      <c r="G83" s="9"/>
      <c r="H83" s="44">
        <v>151108</v>
      </c>
    </row>
    <row r="84" spans="1:8">
      <c r="A84" t="s">
        <v>191</v>
      </c>
      <c r="B84" t="s">
        <v>11</v>
      </c>
      <c r="C84" s="44">
        <f t="shared" si="1"/>
        <v>95066</v>
      </c>
      <c r="D84" s="44">
        <v>27163</v>
      </c>
      <c r="E84" s="44">
        <v>11193</v>
      </c>
      <c r="F84" s="44">
        <v>6060</v>
      </c>
      <c r="G84" s="9"/>
      <c r="H84" s="44">
        <v>139482</v>
      </c>
    </row>
    <row r="85" spans="1:8">
      <c r="A85" t="s">
        <v>117</v>
      </c>
      <c r="B85" t="s">
        <v>10</v>
      </c>
      <c r="C85" s="44">
        <f t="shared" si="1"/>
        <v>225794</v>
      </c>
      <c r="D85" s="44">
        <v>297</v>
      </c>
      <c r="E85" s="44">
        <v>0</v>
      </c>
      <c r="F85" s="44">
        <v>43961</v>
      </c>
      <c r="G85" s="9"/>
      <c r="H85" s="44">
        <v>270052</v>
      </c>
    </row>
    <row r="86" spans="1:8">
      <c r="A86" t="s">
        <v>144</v>
      </c>
      <c r="B86" t="s">
        <v>20</v>
      </c>
      <c r="C86" s="44">
        <f t="shared" si="1"/>
        <v>84414</v>
      </c>
      <c r="D86" s="44">
        <v>55242</v>
      </c>
      <c r="E86" s="44">
        <v>27331</v>
      </c>
      <c r="F86" s="44">
        <v>13753</v>
      </c>
      <c r="G86" s="9"/>
      <c r="H86" s="44">
        <v>180740</v>
      </c>
    </row>
    <row r="87" spans="1:8">
      <c r="A87" t="s">
        <v>146</v>
      </c>
      <c r="B87" t="s">
        <v>20</v>
      </c>
      <c r="C87" s="44">
        <f t="shared" si="1"/>
        <v>90702</v>
      </c>
      <c r="D87" s="44">
        <v>37798</v>
      </c>
      <c r="E87" s="44">
        <v>34267</v>
      </c>
      <c r="F87" s="44">
        <v>13834</v>
      </c>
      <c r="G87" s="9"/>
      <c r="H87" s="44">
        <v>176601</v>
      </c>
    </row>
    <row r="88" spans="1:8">
      <c r="A88" t="s">
        <v>160</v>
      </c>
      <c r="B88" t="s">
        <v>20</v>
      </c>
      <c r="C88" s="44">
        <f t="shared" si="1"/>
        <v>90627</v>
      </c>
      <c r="D88" s="44">
        <v>34416</v>
      </c>
      <c r="E88" s="44">
        <v>27661</v>
      </c>
      <c r="F88" s="44">
        <v>7296</v>
      </c>
      <c r="G88" s="9"/>
      <c r="H88" s="44">
        <v>160000</v>
      </c>
    </row>
    <row r="89" spans="1:8">
      <c r="A89" t="s">
        <v>168</v>
      </c>
      <c r="B89" t="s">
        <v>20</v>
      </c>
      <c r="C89" s="44">
        <f t="shared" si="1"/>
        <v>88050</v>
      </c>
      <c r="D89" s="44">
        <v>28959</v>
      </c>
      <c r="E89" s="44">
        <v>31329</v>
      </c>
      <c r="F89" s="44">
        <v>7772</v>
      </c>
      <c r="G89" s="9"/>
      <c r="H89" s="44">
        <v>156110</v>
      </c>
    </row>
    <row r="90" spans="1:8">
      <c r="A90" t="s">
        <v>182</v>
      </c>
      <c r="B90" t="s">
        <v>20</v>
      </c>
      <c r="C90" s="44">
        <f t="shared" si="1"/>
        <v>94457</v>
      </c>
      <c r="D90" s="44">
        <v>25961</v>
      </c>
      <c r="E90" s="44">
        <v>20341</v>
      </c>
      <c r="F90" s="44">
        <v>5768</v>
      </c>
      <c r="G90" s="9"/>
      <c r="H90" s="44">
        <v>146527</v>
      </c>
    </row>
    <row r="91" spans="1:8">
      <c r="A91" t="s">
        <v>192</v>
      </c>
      <c r="B91" t="s">
        <v>20</v>
      </c>
      <c r="C91" s="44">
        <f t="shared" si="1"/>
        <v>99290</v>
      </c>
      <c r="D91" s="44">
        <v>20888</v>
      </c>
      <c r="E91" s="44">
        <v>13706</v>
      </c>
      <c r="F91" s="44">
        <v>5518</v>
      </c>
      <c r="G91" s="9"/>
      <c r="H91" s="44">
        <v>139402</v>
      </c>
    </row>
    <row r="92" spans="1:8">
      <c r="A92" t="s">
        <v>196</v>
      </c>
      <c r="B92" t="s">
        <v>20</v>
      </c>
      <c r="C92" s="44">
        <f t="shared" si="1"/>
        <v>83864</v>
      </c>
      <c r="D92" s="44">
        <v>12840</v>
      </c>
      <c r="E92" s="44">
        <v>28269</v>
      </c>
      <c r="F92" s="44">
        <v>9534</v>
      </c>
      <c r="G92" s="9"/>
      <c r="H92" s="44">
        <v>134507</v>
      </c>
    </row>
    <row r="93" spans="1:8">
      <c r="A93" t="s">
        <v>199</v>
      </c>
      <c r="B93" t="s">
        <v>20</v>
      </c>
      <c r="C93" s="44">
        <f t="shared" si="1"/>
        <v>87612</v>
      </c>
      <c r="D93" s="44">
        <v>11983</v>
      </c>
      <c r="E93" s="44">
        <v>26656</v>
      </c>
      <c r="F93" s="44">
        <v>6799</v>
      </c>
      <c r="G93" s="9"/>
      <c r="H93" s="44">
        <v>133050</v>
      </c>
    </row>
    <row r="94" spans="1:8">
      <c r="A94" t="s">
        <v>206</v>
      </c>
      <c r="B94" t="s">
        <v>20</v>
      </c>
      <c r="C94" s="44">
        <f t="shared" si="1"/>
        <v>90613</v>
      </c>
      <c r="D94" s="44">
        <v>17263</v>
      </c>
      <c r="E94" s="44">
        <v>13246</v>
      </c>
      <c r="F94" s="44">
        <v>5351</v>
      </c>
      <c r="G94" s="9"/>
      <c r="H94" s="44">
        <v>126473</v>
      </c>
    </row>
    <row r="95" spans="1:8">
      <c r="A95" t="s">
        <v>228</v>
      </c>
      <c r="B95" t="s">
        <v>20</v>
      </c>
      <c r="C95" s="44">
        <f t="shared" si="1"/>
        <v>82399</v>
      </c>
      <c r="D95" s="44">
        <v>13193</v>
      </c>
      <c r="E95" s="44">
        <v>12129</v>
      </c>
      <c r="F95" s="44">
        <v>5682</v>
      </c>
      <c r="G95" s="9"/>
      <c r="H95" s="44">
        <v>113403</v>
      </c>
    </row>
    <row r="96" spans="1:8">
      <c r="A96" t="s">
        <v>246</v>
      </c>
      <c r="B96" t="s">
        <v>20</v>
      </c>
      <c r="C96" s="44">
        <f t="shared" si="1"/>
        <v>76270</v>
      </c>
      <c r="D96" s="44">
        <v>5724</v>
      </c>
      <c r="E96" s="44">
        <v>13776</v>
      </c>
      <c r="F96" s="44">
        <v>4024</v>
      </c>
      <c r="G96" s="9"/>
      <c r="H96" s="44">
        <v>99794</v>
      </c>
    </row>
    <row r="97" spans="1:8">
      <c r="A97" t="s">
        <v>164</v>
      </c>
      <c r="B97" t="s">
        <v>26</v>
      </c>
      <c r="C97" s="44">
        <f t="shared" si="1"/>
        <v>111056</v>
      </c>
      <c r="D97" s="44">
        <v>300</v>
      </c>
      <c r="E97" s="45">
        <v>42933</v>
      </c>
      <c r="F97" s="44">
        <v>4224</v>
      </c>
      <c r="G97" s="9"/>
      <c r="H97" s="44">
        <v>158513</v>
      </c>
    </row>
    <row r="98" spans="1:8">
      <c r="A98" t="s">
        <v>127</v>
      </c>
      <c r="B98" t="s">
        <v>15</v>
      </c>
      <c r="C98" s="44">
        <f t="shared" si="1"/>
        <v>82040</v>
      </c>
      <c r="D98" s="44">
        <v>49558</v>
      </c>
      <c r="E98" s="44">
        <v>59302</v>
      </c>
      <c r="F98" s="44">
        <v>32716</v>
      </c>
      <c r="G98" s="9"/>
      <c r="H98" s="44">
        <v>223616</v>
      </c>
    </row>
    <row r="99" spans="1:8">
      <c r="A99" t="s">
        <v>137</v>
      </c>
      <c r="B99" t="s">
        <v>15</v>
      </c>
      <c r="C99" s="44">
        <f t="shared" si="1"/>
        <v>81493</v>
      </c>
      <c r="D99" s="44">
        <v>44813</v>
      </c>
      <c r="E99" s="44">
        <v>61578</v>
      </c>
      <c r="F99" s="44">
        <v>8147</v>
      </c>
      <c r="G99" s="9"/>
      <c r="H99" s="44">
        <v>196031</v>
      </c>
    </row>
    <row r="100" spans="1:8">
      <c r="A100" t="s">
        <v>139</v>
      </c>
      <c r="B100" t="s">
        <v>15</v>
      </c>
      <c r="C100" s="44">
        <f t="shared" si="1"/>
        <v>87477</v>
      </c>
      <c r="D100" s="44">
        <v>39430</v>
      </c>
      <c r="E100" s="44">
        <v>60364</v>
      </c>
      <c r="F100" s="44">
        <v>6110</v>
      </c>
      <c r="G100" s="9"/>
      <c r="H100" s="44">
        <v>193381</v>
      </c>
    </row>
    <row r="101" spans="1:8">
      <c r="A101" t="s">
        <v>145</v>
      </c>
      <c r="B101" t="s">
        <v>15</v>
      </c>
      <c r="C101" s="44">
        <f t="shared" si="1"/>
        <v>78817</v>
      </c>
      <c r="D101" s="44">
        <v>40423</v>
      </c>
      <c r="E101" s="44">
        <v>54626</v>
      </c>
      <c r="F101" s="44">
        <v>5893</v>
      </c>
      <c r="G101" s="9"/>
      <c r="H101" s="44">
        <v>179759</v>
      </c>
    </row>
    <row r="102" spans="1:8">
      <c r="A102" t="s">
        <v>152</v>
      </c>
      <c r="B102" t="s">
        <v>15</v>
      </c>
      <c r="C102" s="44">
        <f t="shared" si="1"/>
        <v>86495</v>
      </c>
      <c r="D102" s="44">
        <v>30182</v>
      </c>
      <c r="E102" s="44">
        <v>45380</v>
      </c>
      <c r="F102" s="44">
        <v>6284</v>
      </c>
      <c r="G102" s="9"/>
      <c r="H102" s="44">
        <v>168341</v>
      </c>
    </row>
    <row r="103" spans="1:8">
      <c r="A103" t="s">
        <v>154</v>
      </c>
      <c r="B103" t="s">
        <v>15</v>
      </c>
      <c r="C103" s="44">
        <f t="shared" si="1"/>
        <v>81884</v>
      </c>
      <c r="D103" s="44">
        <v>30313</v>
      </c>
      <c r="E103" s="44">
        <v>42238</v>
      </c>
      <c r="F103" s="44">
        <v>9024</v>
      </c>
      <c r="G103" s="9"/>
      <c r="H103" s="44">
        <v>163459</v>
      </c>
    </row>
    <row r="104" spans="1:8">
      <c r="A104" t="s">
        <v>163</v>
      </c>
      <c r="B104" t="s">
        <v>15</v>
      </c>
      <c r="C104" s="44">
        <f t="shared" si="1"/>
        <v>78717</v>
      </c>
      <c r="D104" s="44">
        <v>30182</v>
      </c>
      <c r="E104" s="44">
        <v>44930</v>
      </c>
      <c r="F104" s="44">
        <v>4896</v>
      </c>
      <c r="G104" s="9"/>
      <c r="H104" s="44">
        <v>158725</v>
      </c>
    </row>
    <row r="105" spans="1:8">
      <c r="A105" t="s">
        <v>169</v>
      </c>
      <c r="B105" t="s">
        <v>15</v>
      </c>
      <c r="C105" s="44">
        <f t="shared" si="1"/>
        <v>81707</v>
      </c>
      <c r="D105" s="44">
        <v>22894</v>
      </c>
      <c r="E105" s="44">
        <v>45571</v>
      </c>
      <c r="F105" s="44">
        <v>5386</v>
      </c>
      <c r="G105" s="9"/>
      <c r="H105" s="44">
        <v>155558</v>
      </c>
    </row>
    <row r="106" spans="1:8">
      <c r="A106" t="s">
        <v>175</v>
      </c>
      <c r="B106" t="s">
        <v>15</v>
      </c>
      <c r="C106" s="44">
        <f t="shared" si="1"/>
        <v>79065</v>
      </c>
      <c r="D106" s="44">
        <v>30182</v>
      </c>
      <c r="E106" s="44">
        <v>33574</v>
      </c>
      <c r="F106" s="44">
        <v>5386</v>
      </c>
      <c r="G106" s="9"/>
      <c r="H106" s="44">
        <v>148207</v>
      </c>
    </row>
    <row r="107" spans="1:8">
      <c r="A107" t="s">
        <v>176</v>
      </c>
      <c r="B107" t="s">
        <v>15</v>
      </c>
      <c r="C107" s="44">
        <f t="shared" si="1"/>
        <v>79811</v>
      </c>
      <c r="D107" s="44">
        <v>30182</v>
      </c>
      <c r="E107" s="44">
        <v>32763</v>
      </c>
      <c r="F107" s="44">
        <v>5386</v>
      </c>
      <c r="G107" s="9"/>
      <c r="H107" s="44">
        <v>148142</v>
      </c>
    </row>
    <row r="108" spans="1:8">
      <c r="A108" t="s">
        <v>178</v>
      </c>
      <c r="B108" t="s">
        <v>15</v>
      </c>
      <c r="C108" s="44">
        <f t="shared" si="1"/>
        <v>80953</v>
      </c>
      <c r="D108" s="44">
        <v>33459</v>
      </c>
      <c r="E108" s="44">
        <v>26662</v>
      </c>
      <c r="F108" s="44">
        <v>5892</v>
      </c>
      <c r="G108" s="9"/>
      <c r="H108" s="44">
        <v>146966</v>
      </c>
    </row>
    <row r="109" spans="1:8">
      <c r="A109" t="s">
        <v>181</v>
      </c>
      <c r="B109" t="s">
        <v>15</v>
      </c>
      <c r="C109" s="44">
        <f t="shared" si="1"/>
        <v>79480</v>
      </c>
      <c r="D109" s="44">
        <v>24810</v>
      </c>
      <c r="E109" s="44">
        <v>37074</v>
      </c>
      <c r="F109" s="44">
        <v>5198</v>
      </c>
      <c r="G109" s="9"/>
      <c r="H109" s="44">
        <v>146562</v>
      </c>
    </row>
    <row r="110" spans="1:8">
      <c r="A110" t="s">
        <v>193</v>
      </c>
      <c r="B110" t="s">
        <v>15</v>
      </c>
      <c r="C110" s="44">
        <f t="shared" si="1"/>
        <v>78451</v>
      </c>
      <c r="D110" s="44">
        <v>25210</v>
      </c>
      <c r="E110" s="44">
        <v>27586</v>
      </c>
      <c r="F110" s="44">
        <v>7680</v>
      </c>
      <c r="G110" s="9"/>
      <c r="H110" s="44">
        <v>138927</v>
      </c>
    </row>
    <row r="111" spans="1:8">
      <c r="A111" t="s">
        <v>221</v>
      </c>
      <c r="B111" t="s">
        <v>15</v>
      </c>
      <c r="C111" s="44">
        <f t="shared" si="1"/>
        <v>78672</v>
      </c>
      <c r="D111" s="44">
        <v>15506</v>
      </c>
      <c r="E111" s="44">
        <v>18539</v>
      </c>
      <c r="F111" s="44">
        <v>3854</v>
      </c>
      <c r="G111" s="9"/>
      <c r="H111" s="44">
        <v>116571</v>
      </c>
    </row>
    <row r="112" spans="1:8">
      <c r="A112" t="s">
        <v>229</v>
      </c>
      <c r="B112" t="s">
        <v>15</v>
      </c>
      <c r="C112" s="44">
        <f t="shared" si="1"/>
        <v>59752</v>
      </c>
      <c r="D112" s="44">
        <v>18722</v>
      </c>
      <c r="E112" s="44">
        <v>30922</v>
      </c>
      <c r="F112" s="44">
        <v>3134</v>
      </c>
      <c r="G112" s="9"/>
      <c r="H112" s="44">
        <v>112530</v>
      </c>
    </row>
    <row r="113" spans="1:8">
      <c r="A113" t="s">
        <v>241</v>
      </c>
      <c r="B113" t="s">
        <v>43</v>
      </c>
      <c r="C113" s="44">
        <f t="shared" si="1"/>
        <v>74635</v>
      </c>
      <c r="D113" s="44">
        <v>6151</v>
      </c>
      <c r="E113" s="45">
        <v>10424</v>
      </c>
      <c r="F113" s="44">
        <v>14550</v>
      </c>
      <c r="G113" s="9"/>
      <c r="H113" s="44">
        <v>105760</v>
      </c>
    </row>
    <row r="114" spans="1:8">
      <c r="A114" t="s">
        <v>277</v>
      </c>
      <c r="B114" t="s">
        <v>43</v>
      </c>
      <c r="C114" s="44">
        <f t="shared" si="1"/>
        <v>74635</v>
      </c>
      <c r="D114" s="44">
        <v>4658</v>
      </c>
      <c r="E114" s="45">
        <v>3326</v>
      </c>
      <c r="F114" s="44">
        <v>0</v>
      </c>
      <c r="G114" s="9"/>
      <c r="H114" s="44">
        <v>82619</v>
      </c>
    </row>
    <row r="115" spans="1:8">
      <c r="A115" t="s">
        <v>138</v>
      </c>
      <c r="B115" t="s">
        <v>17</v>
      </c>
      <c r="C115" s="44">
        <f t="shared" si="1"/>
        <v>78582</v>
      </c>
      <c r="D115" s="44">
        <v>32301</v>
      </c>
      <c r="E115" s="44">
        <v>78197</v>
      </c>
      <c r="F115" s="44">
        <v>5478</v>
      </c>
      <c r="G115" s="9"/>
      <c r="H115" s="44">
        <v>194558</v>
      </c>
    </row>
    <row r="116" spans="1:8">
      <c r="A116" t="s">
        <v>156</v>
      </c>
      <c r="B116" t="s">
        <v>17</v>
      </c>
      <c r="C116" s="44">
        <f t="shared" si="1"/>
        <v>78426</v>
      </c>
      <c r="D116" s="44">
        <v>46200</v>
      </c>
      <c r="E116" s="44">
        <v>20553</v>
      </c>
      <c r="F116" s="44">
        <v>15985</v>
      </c>
      <c r="G116" s="9"/>
      <c r="H116" s="44">
        <v>161164</v>
      </c>
    </row>
    <row r="117" spans="1:8">
      <c r="A117" t="s">
        <v>194</v>
      </c>
      <c r="B117" t="s">
        <v>17</v>
      </c>
      <c r="C117" s="44">
        <f t="shared" si="1"/>
        <v>72768</v>
      </c>
      <c r="D117" s="44">
        <v>4910</v>
      </c>
      <c r="E117" s="44">
        <v>54942</v>
      </c>
      <c r="F117" s="44">
        <v>3947</v>
      </c>
      <c r="G117" s="9"/>
      <c r="H117" s="44">
        <v>136567</v>
      </c>
    </row>
    <row r="118" spans="1:8">
      <c r="A118" t="s">
        <v>200</v>
      </c>
      <c r="B118" t="s">
        <v>17</v>
      </c>
      <c r="C118" s="44">
        <f t="shared" si="1"/>
        <v>72713</v>
      </c>
      <c r="D118" s="44">
        <v>4887</v>
      </c>
      <c r="E118" s="44">
        <v>48745</v>
      </c>
      <c r="F118" s="44">
        <v>3947</v>
      </c>
      <c r="G118" s="9"/>
      <c r="H118" s="44">
        <v>130292</v>
      </c>
    </row>
    <row r="119" spans="1:8">
      <c r="A119" t="s">
        <v>210</v>
      </c>
      <c r="B119" t="s">
        <v>17</v>
      </c>
      <c r="C119" s="44">
        <f t="shared" si="1"/>
        <v>68433</v>
      </c>
      <c r="D119" s="44">
        <v>2773</v>
      </c>
      <c r="E119" s="44">
        <v>46647</v>
      </c>
      <c r="F119" s="44">
        <v>3666</v>
      </c>
      <c r="G119" s="9"/>
      <c r="H119" s="44">
        <v>121519</v>
      </c>
    </row>
    <row r="120" spans="1:8">
      <c r="A120" t="s">
        <v>216</v>
      </c>
      <c r="B120" t="s">
        <v>17</v>
      </c>
      <c r="C120" s="44">
        <f t="shared" si="1"/>
        <v>66934</v>
      </c>
      <c r="D120" s="44">
        <v>3662</v>
      </c>
      <c r="E120" s="44">
        <v>44558</v>
      </c>
      <c r="F120" s="44">
        <v>3799</v>
      </c>
      <c r="G120" s="9"/>
      <c r="H120" s="44">
        <v>118953</v>
      </c>
    </row>
    <row r="121" spans="1:8">
      <c r="A121" t="s">
        <v>234</v>
      </c>
      <c r="B121" t="s">
        <v>17</v>
      </c>
      <c r="C121" s="44">
        <f t="shared" si="1"/>
        <v>68511</v>
      </c>
      <c r="D121" s="44">
        <v>2172</v>
      </c>
      <c r="E121" s="44">
        <v>34707</v>
      </c>
      <c r="F121" s="44">
        <v>3637</v>
      </c>
      <c r="G121" s="9"/>
      <c r="H121" s="44">
        <v>109027</v>
      </c>
    </row>
    <row r="122" spans="1:8">
      <c r="A122" t="s">
        <v>236</v>
      </c>
      <c r="B122" t="s">
        <v>17</v>
      </c>
      <c r="C122" s="44">
        <f t="shared" si="1"/>
        <v>64279</v>
      </c>
      <c r="D122" s="44">
        <v>1974</v>
      </c>
      <c r="E122" s="44">
        <v>39295</v>
      </c>
      <c r="F122" s="44">
        <v>3309</v>
      </c>
      <c r="G122" s="9"/>
      <c r="H122" s="44">
        <v>108857</v>
      </c>
    </row>
    <row r="123" spans="1:8">
      <c r="A123" t="s">
        <v>244</v>
      </c>
      <c r="B123" t="s">
        <v>17</v>
      </c>
      <c r="C123" s="44">
        <f t="shared" si="1"/>
        <v>68567</v>
      </c>
      <c r="D123" s="44">
        <v>2173</v>
      </c>
      <c r="E123" s="44">
        <v>27657</v>
      </c>
      <c r="F123" s="44">
        <v>3637</v>
      </c>
      <c r="G123" s="9"/>
      <c r="H123" s="44">
        <v>102034</v>
      </c>
    </row>
    <row r="124" spans="1:8">
      <c r="A124" t="s">
        <v>369</v>
      </c>
      <c r="B124" t="s">
        <v>17</v>
      </c>
      <c r="C124" s="44">
        <f t="shared" si="1"/>
        <v>33388</v>
      </c>
      <c r="D124" s="44">
        <v>102</v>
      </c>
      <c r="E124" s="44">
        <v>751</v>
      </c>
      <c r="F124" s="44">
        <v>1345</v>
      </c>
      <c r="G124" s="9"/>
      <c r="H124" s="44">
        <v>35586</v>
      </c>
    </row>
    <row r="125" spans="1:8">
      <c r="A125" t="s">
        <v>371</v>
      </c>
      <c r="B125" t="s">
        <v>17</v>
      </c>
      <c r="C125" s="44">
        <f t="shared" si="1"/>
        <v>33387</v>
      </c>
      <c r="D125" s="44">
        <v>102</v>
      </c>
      <c r="E125" s="44">
        <v>751</v>
      </c>
      <c r="F125" s="44">
        <v>1337</v>
      </c>
      <c r="H125" s="44">
        <v>35577</v>
      </c>
    </row>
    <row r="126" spans="1:8">
      <c r="A126" t="s">
        <v>370</v>
      </c>
      <c r="B126" t="s">
        <v>17</v>
      </c>
      <c r="C126" s="44">
        <f t="shared" si="1"/>
        <v>33387</v>
      </c>
      <c r="D126" s="44">
        <v>102</v>
      </c>
      <c r="E126" s="44">
        <v>751</v>
      </c>
      <c r="F126" s="44">
        <v>1320</v>
      </c>
      <c r="G126" s="11"/>
      <c r="H126" s="44">
        <v>35560</v>
      </c>
    </row>
    <row r="127" spans="1:8">
      <c r="A127" t="s">
        <v>205</v>
      </c>
      <c r="B127" t="s">
        <v>32</v>
      </c>
      <c r="C127" s="44">
        <f t="shared" si="1"/>
        <v>124651</v>
      </c>
      <c r="D127" s="44">
        <v>2963</v>
      </c>
      <c r="E127" s="45">
        <v>0</v>
      </c>
      <c r="F127" s="44">
        <v>0</v>
      </c>
      <c r="G127" s="9"/>
      <c r="H127" s="44">
        <v>127614</v>
      </c>
    </row>
    <row r="128" spans="1:8">
      <c r="A128" t="s">
        <v>224</v>
      </c>
      <c r="B128" t="s">
        <v>39</v>
      </c>
      <c r="C128" s="44">
        <f t="shared" si="1"/>
        <v>115212</v>
      </c>
      <c r="D128" s="44">
        <v>0</v>
      </c>
      <c r="E128" s="45">
        <v>0</v>
      </c>
      <c r="F128" s="44">
        <v>0</v>
      </c>
      <c r="G128" s="9"/>
      <c r="H128" s="44">
        <v>115212</v>
      </c>
    </row>
    <row r="129" spans="1:8">
      <c r="A129" t="s">
        <v>263</v>
      </c>
      <c r="B129" t="s">
        <v>60</v>
      </c>
      <c r="C129" s="44">
        <f t="shared" si="1"/>
        <v>87708</v>
      </c>
      <c r="D129" s="44">
        <v>0</v>
      </c>
      <c r="E129" s="45">
        <v>0</v>
      </c>
      <c r="F129" s="44">
        <v>0</v>
      </c>
      <c r="G129" s="9"/>
      <c r="H129" s="44">
        <v>87708</v>
      </c>
    </row>
    <row r="130" spans="1:8">
      <c r="A130" t="s">
        <v>361</v>
      </c>
      <c r="B130" t="s">
        <v>110</v>
      </c>
      <c r="C130" s="44">
        <f t="shared" si="1"/>
        <v>45427</v>
      </c>
      <c r="D130" s="44">
        <v>0</v>
      </c>
      <c r="E130" s="45">
        <v>0</v>
      </c>
      <c r="F130" s="44">
        <v>0</v>
      </c>
      <c r="G130" s="9"/>
      <c r="H130" s="44">
        <v>45427</v>
      </c>
    </row>
    <row r="131" spans="1:8">
      <c r="A131" t="s">
        <v>213</v>
      </c>
      <c r="B131" t="s">
        <v>34</v>
      </c>
      <c r="C131" s="44">
        <f t="shared" si="1"/>
        <v>120904</v>
      </c>
      <c r="D131" s="44">
        <v>0</v>
      </c>
      <c r="E131" s="45">
        <v>0</v>
      </c>
      <c r="F131" s="44">
        <v>0</v>
      </c>
      <c r="G131" s="9"/>
      <c r="H131" s="44">
        <v>120904</v>
      </c>
    </row>
    <row r="132" spans="1:8">
      <c r="A132" t="s">
        <v>195</v>
      </c>
      <c r="B132" t="s">
        <v>30</v>
      </c>
      <c r="C132" s="44">
        <f t="shared" si="1"/>
        <v>129534</v>
      </c>
      <c r="D132" s="44">
        <v>0</v>
      </c>
      <c r="E132" s="45">
        <v>0</v>
      </c>
      <c r="F132" s="44">
        <v>5366</v>
      </c>
      <c r="H132" s="44">
        <v>134900</v>
      </c>
    </row>
    <row r="133" spans="1:8">
      <c r="A133" t="s">
        <v>302</v>
      </c>
      <c r="B133" t="s">
        <v>82</v>
      </c>
      <c r="C133" s="44">
        <f t="shared" si="1"/>
        <v>71033</v>
      </c>
      <c r="D133" s="44">
        <v>0</v>
      </c>
      <c r="E133" s="44">
        <v>263</v>
      </c>
      <c r="F133" s="44">
        <v>0</v>
      </c>
      <c r="G133" s="9"/>
      <c r="H133" s="44">
        <v>71296</v>
      </c>
    </row>
    <row r="134" spans="1:8">
      <c r="A134" t="s">
        <v>255</v>
      </c>
      <c r="B134" t="s">
        <v>54</v>
      </c>
      <c r="C134" s="44">
        <f t="shared" si="1"/>
        <v>89620</v>
      </c>
      <c r="D134" s="44">
        <v>0</v>
      </c>
      <c r="E134" s="45">
        <v>0</v>
      </c>
      <c r="F134" s="44">
        <v>3730</v>
      </c>
      <c r="G134" s="9"/>
      <c r="H134" s="44">
        <v>93350</v>
      </c>
    </row>
    <row r="135" spans="1:8">
      <c r="A135" t="s">
        <v>339</v>
      </c>
      <c r="B135" t="s">
        <v>98</v>
      </c>
      <c r="C135" s="44">
        <f t="shared" si="1"/>
        <v>52821</v>
      </c>
      <c r="D135" s="44">
        <v>956</v>
      </c>
      <c r="E135" s="45">
        <v>0</v>
      </c>
      <c r="F135" s="44">
        <v>2696</v>
      </c>
      <c r="G135" s="9"/>
      <c r="H135" s="44">
        <v>56473</v>
      </c>
    </row>
    <row r="136" spans="1:8">
      <c r="A136" t="s">
        <v>345</v>
      </c>
      <c r="B136" t="s">
        <v>98</v>
      </c>
      <c r="C136" s="44">
        <f t="shared" si="1"/>
        <v>52821</v>
      </c>
      <c r="D136" s="44">
        <v>1056</v>
      </c>
      <c r="E136" s="45">
        <v>0</v>
      </c>
      <c r="F136" s="44">
        <v>1251</v>
      </c>
      <c r="G136" s="9"/>
      <c r="H136" s="44">
        <v>55128</v>
      </c>
    </row>
    <row r="137" spans="1:8">
      <c r="A137" t="s">
        <v>350</v>
      </c>
      <c r="B137" t="s">
        <v>98</v>
      </c>
      <c r="C137" s="44">
        <f t="shared" si="1"/>
        <v>52820</v>
      </c>
      <c r="D137" s="44">
        <v>365</v>
      </c>
      <c r="E137" s="45">
        <v>0</v>
      </c>
      <c r="F137" s="44">
        <v>0</v>
      </c>
      <c r="G137" s="9"/>
      <c r="H137" s="44">
        <v>53185</v>
      </c>
    </row>
    <row r="138" spans="1:8">
      <c r="A138" t="s">
        <v>340</v>
      </c>
      <c r="B138" t="s">
        <v>99</v>
      </c>
      <c r="C138" s="44">
        <f t="shared" ref="C138:C201" si="2">H138-F138-D138-E138</f>
        <v>55495</v>
      </c>
      <c r="D138" s="44">
        <v>940</v>
      </c>
      <c r="E138" s="45">
        <v>0</v>
      </c>
      <c r="F138" s="44">
        <v>0</v>
      </c>
      <c r="G138" s="9"/>
      <c r="H138" s="44">
        <v>56435</v>
      </c>
    </row>
    <row r="139" spans="1:8">
      <c r="A139" t="s">
        <v>289</v>
      </c>
      <c r="B139" t="s">
        <v>72</v>
      </c>
      <c r="C139" s="44">
        <f t="shared" si="2"/>
        <v>65965</v>
      </c>
      <c r="D139" s="44">
        <v>1979</v>
      </c>
      <c r="E139" s="45">
        <v>4783</v>
      </c>
      <c r="F139" s="44">
        <v>4377</v>
      </c>
      <c r="G139" s="9"/>
      <c r="H139" s="44">
        <v>77104</v>
      </c>
    </row>
    <row r="140" spans="1:8">
      <c r="A140" t="s">
        <v>252</v>
      </c>
      <c r="B140" t="s">
        <v>51</v>
      </c>
      <c r="C140" s="44">
        <f t="shared" si="2"/>
        <v>85859</v>
      </c>
      <c r="D140" s="44">
        <v>7146</v>
      </c>
      <c r="E140" s="45">
        <v>0</v>
      </c>
      <c r="F140" s="44">
        <v>2860</v>
      </c>
      <c r="G140" s="9"/>
      <c r="H140" s="44">
        <v>95865</v>
      </c>
    </row>
    <row r="141" spans="1:8">
      <c r="A141" t="s">
        <v>304</v>
      </c>
      <c r="B141" t="s">
        <v>83</v>
      </c>
      <c r="C141" s="44">
        <f t="shared" si="2"/>
        <v>61256</v>
      </c>
      <c r="D141" s="44">
        <v>4901</v>
      </c>
      <c r="E141" s="45">
        <v>0</v>
      </c>
      <c r="F141" s="44">
        <v>3130</v>
      </c>
      <c r="G141" s="9"/>
      <c r="H141" s="44">
        <v>69287</v>
      </c>
    </row>
    <row r="142" spans="1:8">
      <c r="A142" t="s">
        <v>341</v>
      </c>
      <c r="B142" t="s">
        <v>100</v>
      </c>
      <c r="C142" s="44">
        <f t="shared" si="2"/>
        <v>55495</v>
      </c>
      <c r="D142" s="44">
        <v>555</v>
      </c>
      <c r="E142" s="45">
        <v>0</v>
      </c>
      <c r="F142" s="44">
        <v>0</v>
      </c>
      <c r="G142" s="9"/>
      <c r="H142" s="44">
        <v>56050</v>
      </c>
    </row>
    <row r="143" spans="1:8">
      <c r="A143" t="s">
        <v>347</v>
      </c>
      <c r="B143" t="s">
        <v>100</v>
      </c>
      <c r="C143" s="44">
        <f t="shared" si="2"/>
        <v>54269</v>
      </c>
      <c r="D143" s="44">
        <v>0</v>
      </c>
      <c r="E143" s="45">
        <v>139</v>
      </c>
      <c r="F143" s="44">
        <v>0</v>
      </c>
      <c r="G143" s="9"/>
      <c r="H143" s="44">
        <v>54408</v>
      </c>
    </row>
    <row r="144" spans="1:8">
      <c r="A144" t="s">
        <v>247</v>
      </c>
      <c r="B144" t="s">
        <v>47</v>
      </c>
      <c r="C144" s="44">
        <f t="shared" si="2"/>
        <v>97540</v>
      </c>
      <c r="D144" s="44">
        <v>0</v>
      </c>
      <c r="E144" s="45">
        <v>1500</v>
      </c>
      <c r="F144" s="44">
        <v>0</v>
      </c>
      <c r="G144" s="9"/>
      <c r="H144" s="44">
        <v>99040</v>
      </c>
    </row>
    <row r="145" spans="1:8">
      <c r="A145" t="s">
        <v>368</v>
      </c>
      <c r="B145" t="s">
        <v>112</v>
      </c>
      <c r="C145" s="44">
        <f t="shared" si="2"/>
        <v>36600</v>
      </c>
      <c r="D145" s="44">
        <v>298</v>
      </c>
      <c r="E145" s="45">
        <v>24</v>
      </c>
      <c r="F145" s="44">
        <v>0</v>
      </c>
      <c r="G145" s="9"/>
      <c r="H145" s="44">
        <v>36922</v>
      </c>
    </row>
    <row r="146" spans="1:8">
      <c r="A146" t="s">
        <v>375</v>
      </c>
      <c r="B146" t="s">
        <v>112</v>
      </c>
      <c r="C146" s="44">
        <f t="shared" si="2"/>
        <v>32255</v>
      </c>
      <c r="D146" s="44">
        <v>0</v>
      </c>
      <c r="E146" s="45">
        <v>65</v>
      </c>
      <c r="F146" s="44">
        <v>454</v>
      </c>
      <c r="G146" s="9"/>
      <c r="H146" s="44">
        <v>32774</v>
      </c>
    </row>
    <row r="147" spans="1:8">
      <c r="A147" t="s">
        <v>355</v>
      </c>
      <c r="B147" t="s">
        <v>107</v>
      </c>
      <c r="C147" s="44">
        <f t="shared" si="2"/>
        <v>46876</v>
      </c>
      <c r="D147" s="44">
        <v>0</v>
      </c>
      <c r="E147" s="45">
        <v>0</v>
      </c>
      <c r="F147" s="44">
        <v>0</v>
      </c>
      <c r="G147" s="9"/>
      <c r="H147" s="44">
        <v>46876</v>
      </c>
    </row>
    <row r="148" spans="1:8">
      <c r="A148" t="s">
        <v>356</v>
      </c>
      <c r="B148" t="s">
        <v>107</v>
      </c>
      <c r="C148" s="44">
        <f t="shared" si="2"/>
        <v>45146</v>
      </c>
      <c r="D148" s="44">
        <v>0</v>
      </c>
      <c r="E148" s="45">
        <v>1312</v>
      </c>
      <c r="F148" s="44">
        <v>0</v>
      </c>
      <c r="G148" s="9"/>
      <c r="H148" s="44">
        <v>46458</v>
      </c>
    </row>
    <row r="149" spans="1:8">
      <c r="A149" t="s">
        <v>357</v>
      </c>
      <c r="B149" t="s">
        <v>107</v>
      </c>
      <c r="C149" s="44">
        <f t="shared" si="2"/>
        <v>46203</v>
      </c>
      <c r="D149" s="44">
        <v>0</v>
      </c>
      <c r="E149" s="45">
        <v>0</v>
      </c>
      <c r="F149" s="44">
        <v>0</v>
      </c>
      <c r="G149" s="9"/>
      <c r="H149" s="44">
        <v>46203</v>
      </c>
    </row>
    <row r="150" spans="1:8">
      <c r="A150" t="s">
        <v>316</v>
      </c>
      <c r="B150" t="s">
        <v>88</v>
      </c>
      <c r="C150" s="44">
        <f t="shared" si="2"/>
        <v>63897</v>
      </c>
      <c r="D150" s="44">
        <v>685</v>
      </c>
      <c r="E150" s="45">
        <v>0</v>
      </c>
      <c r="F150" s="44">
        <v>0</v>
      </c>
      <c r="G150" s="9"/>
      <c r="H150" s="44">
        <v>64582</v>
      </c>
    </row>
    <row r="151" spans="1:8">
      <c r="A151" t="s">
        <v>331</v>
      </c>
      <c r="B151" t="s">
        <v>96</v>
      </c>
      <c r="C151" s="44">
        <f t="shared" si="2"/>
        <v>51534</v>
      </c>
      <c r="D151" s="44">
        <v>2146</v>
      </c>
      <c r="E151" s="45">
        <v>2600</v>
      </c>
      <c r="F151" s="44">
        <v>2056</v>
      </c>
      <c r="G151" s="9"/>
      <c r="H151" s="44">
        <v>58336</v>
      </c>
    </row>
    <row r="152" spans="1:8">
      <c r="A152" t="s">
        <v>343</v>
      </c>
      <c r="B152" t="s">
        <v>96</v>
      </c>
      <c r="C152" s="44">
        <f t="shared" si="2"/>
        <v>51532</v>
      </c>
      <c r="D152" s="44">
        <v>600</v>
      </c>
      <c r="E152" s="45">
        <v>3395</v>
      </c>
      <c r="F152" s="44">
        <v>0</v>
      </c>
      <c r="G152" s="9"/>
      <c r="H152" s="44">
        <v>55527</v>
      </c>
    </row>
    <row r="153" spans="1:8">
      <c r="A153" t="s">
        <v>351</v>
      </c>
      <c r="B153" t="s">
        <v>96</v>
      </c>
      <c r="C153" s="44">
        <f t="shared" si="2"/>
        <v>51533</v>
      </c>
      <c r="D153" s="44">
        <v>1546</v>
      </c>
      <c r="E153" s="45">
        <v>0</v>
      </c>
      <c r="F153" s="44">
        <v>0</v>
      </c>
      <c r="G153" s="9"/>
      <c r="H153" s="44">
        <v>53079</v>
      </c>
    </row>
    <row r="154" spans="1:8">
      <c r="A154" t="s">
        <v>360</v>
      </c>
      <c r="B154" t="s">
        <v>96</v>
      </c>
      <c r="C154" s="44">
        <f t="shared" si="2"/>
        <v>44834</v>
      </c>
      <c r="D154" s="44">
        <v>0</v>
      </c>
      <c r="E154" s="45">
        <v>614</v>
      </c>
      <c r="F154" s="44">
        <v>0</v>
      </c>
      <c r="G154" s="9"/>
      <c r="H154" s="44">
        <v>45448</v>
      </c>
    </row>
    <row r="155" spans="1:8">
      <c r="A155" t="s">
        <v>271</v>
      </c>
      <c r="B155" t="s">
        <v>65</v>
      </c>
      <c r="C155" s="44">
        <f t="shared" si="2"/>
        <v>80871</v>
      </c>
      <c r="D155" s="44">
        <v>0</v>
      </c>
      <c r="E155" s="45">
        <v>2652</v>
      </c>
      <c r="F155" s="44">
        <v>1717</v>
      </c>
      <c r="G155" s="9"/>
      <c r="H155" s="44">
        <v>85240</v>
      </c>
    </row>
    <row r="156" spans="1:8">
      <c r="A156" t="s">
        <v>318</v>
      </c>
      <c r="B156" t="s">
        <v>65</v>
      </c>
      <c r="C156" s="44">
        <f t="shared" si="2"/>
        <v>61760</v>
      </c>
      <c r="D156" s="44">
        <v>0</v>
      </c>
      <c r="E156" s="45">
        <v>2289</v>
      </c>
      <c r="F156" s="44">
        <v>0</v>
      </c>
      <c r="G156" s="9"/>
      <c r="H156" s="44">
        <v>64049</v>
      </c>
    </row>
    <row r="157" spans="1:8">
      <c r="A157" t="s">
        <v>281</v>
      </c>
      <c r="B157" t="s">
        <v>282</v>
      </c>
      <c r="C157" s="44">
        <f t="shared" si="2"/>
        <v>112908</v>
      </c>
      <c r="D157" s="44">
        <v>0</v>
      </c>
      <c r="E157" s="45">
        <v>0</v>
      </c>
      <c r="F157" s="44">
        <v>5786</v>
      </c>
      <c r="G157" s="9"/>
      <c r="H157" s="44">
        <v>118694</v>
      </c>
    </row>
    <row r="158" spans="1:8">
      <c r="A158" t="s">
        <v>386</v>
      </c>
      <c r="B158" t="s">
        <v>44</v>
      </c>
      <c r="C158" s="44">
        <f t="shared" si="2"/>
        <v>88052</v>
      </c>
      <c r="D158" s="44">
        <v>16001</v>
      </c>
      <c r="E158" s="44">
        <v>999</v>
      </c>
      <c r="F158" s="44">
        <v>0</v>
      </c>
      <c r="G158" s="9"/>
      <c r="H158" s="44">
        <v>105052</v>
      </c>
    </row>
    <row r="159" spans="1:8">
      <c r="A159" t="s">
        <v>183</v>
      </c>
      <c r="B159" t="s">
        <v>29</v>
      </c>
      <c r="C159" s="44">
        <f t="shared" si="2"/>
        <v>134422</v>
      </c>
      <c r="D159" s="44">
        <v>0</v>
      </c>
      <c r="E159" s="45">
        <v>0</v>
      </c>
      <c r="F159" s="44">
        <v>11216</v>
      </c>
      <c r="G159" s="9"/>
      <c r="H159" s="44">
        <v>145638</v>
      </c>
    </row>
    <row r="160" spans="1:8">
      <c r="A160" t="s">
        <v>353</v>
      </c>
      <c r="B160" t="s">
        <v>106</v>
      </c>
      <c r="C160" s="44">
        <f t="shared" si="2"/>
        <v>39020</v>
      </c>
      <c r="D160" s="44">
        <v>4002</v>
      </c>
      <c r="E160" s="45">
        <v>2641</v>
      </c>
      <c r="F160" s="44">
        <v>2144</v>
      </c>
      <c r="G160" s="9"/>
      <c r="H160" s="44">
        <v>47807</v>
      </c>
    </row>
    <row r="161" spans="1:8">
      <c r="A161" t="s">
        <v>307</v>
      </c>
      <c r="B161" t="s">
        <v>84</v>
      </c>
      <c r="C161" s="44">
        <f t="shared" si="2"/>
        <v>48137</v>
      </c>
      <c r="D161" s="44">
        <v>5149</v>
      </c>
      <c r="E161" s="45">
        <v>9372</v>
      </c>
      <c r="F161" s="44">
        <v>5095</v>
      </c>
      <c r="G161" s="9"/>
      <c r="H161" s="44">
        <v>67753</v>
      </c>
    </row>
    <row r="162" spans="1:8">
      <c r="A162" t="s">
        <v>336</v>
      </c>
      <c r="B162" t="s">
        <v>84</v>
      </c>
      <c r="C162" s="44">
        <f t="shared" si="2"/>
        <v>49192</v>
      </c>
      <c r="D162" s="44">
        <v>1015</v>
      </c>
      <c r="E162" s="45">
        <v>4788</v>
      </c>
      <c r="F162" s="44">
        <v>2523</v>
      </c>
      <c r="G162" s="9"/>
      <c r="H162" s="44">
        <v>57518</v>
      </c>
    </row>
    <row r="163" spans="1:8">
      <c r="A163" t="s">
        <v>337</v>
      </c>
      <c r="B163" t="s">
        <v>84</v>
      </c>
      <c r="C163" s="44">
        <f t="shared" si="2"/>
        <v>48601</v>
      </c>
      <c r="D163" s="44">
        <v>1753</v>
      </c>
      <c r="E163" s="45">
        <v>4506</v>
      </c>
      <c r="F163" s="44">
        <v>2560</v>
      </c>
      <c r="G163" s="9"/>
      <c r="H163" s="44">
        <v>57420</v>
      </c>
    </row>
    <row r="164" spans="1:8">
      <c r="A164" t="s">
        <v>338</v>
      </c>
      <c r="B164" t="s">
        <v>84</v>
      </c>
      <c r="C164" s="44">
        <f t="shared" si="2"/>
        <v>48600</v>
      </c>
      <c r="D164" s="44">
        <v>5845</v>
      </c>
      <c r="E164" s="45">
        <v>40</v>
      </c>
      <c r="F164" s="44">
        <v>2659</v>
      </c>
      <c r="G164" s="9"/>
      <c r="H164" s="44">
        <v>57144</v>
      </c>
    </row>
    <row r="165" spans="1:8">
      <c r="A165" t="s">
        <v>382</v>
      </c>
      <c r="B165" t="s">
        <v>113</v>
      </c>
      <c r="C165" s="44">
        <f t="shared" si="2"/>
        <v>23789</v>
      </c>
      <c r="D165" s="44">
        <v>164</v>
      </c>
      <c r="E165" s="45">
        <v>819</v>
      </c>
      <c r="F165" s="44">
        <v>0</v>
      </c>
      <c r="G165" s="9"/>
      <c r="H165" s="44">
        <v>24772</v>
      </c>
    </row>
    <row r="166" spans="1:8">
      <c r="A166" t="s">
        <v>384</v>
      </c>
      <c r="B166" t="s">
        <v>113</v>
      </c>
      <c r="C166" s="44">
        <f t="shared" si="2"/>
        <v>19523</v>
      </c>
      <c r="D166" s="44">
        <v>139</v>
      </c>
      <c r="E166" s="45">
        <v>1112</v>
      </c>
      <c r="F166" s="44">
        <v>0</v>
      </c>
      <c r="G166" s="9"/>
      <c r="H166" s="44">
        <v>20774</v>
      </c>
    </row>
    <row r="167" spans="1:8">
      <c r="A167" t="s">
        <v>116</v>
      </c>
      <c r="B167" t="s">
        <v>9</v>
      </c>
      <c r="C167" s="44">
        <f t="shared" si="2"/>
        <v>160909</v>
      </c>
      <c r="D167" s="44">
        <v>6444</v>
      </c>
      <c r="E167" s="45">
        <v>0</v>
      </c>
      <c r="F167" s="45">
        <v>159723</v>
      </c>
      <c r="G167" s="10"/>
      <c r="H167" s="45">
        <v>327076</v>
      </c>
    </row>
    <row r="168" spans="1:8">
      <c r="A168" t="s">
        <v>123</v>
      </c>
      <c r="B168" t="s">
        <v>9</v>
      </c>
      <c r="C168" s="44">
        <f t="shared" si="2"/>
        <v>203611</v>
      </c>
      <c r="D168" s="44">
        <v>22934</v>
      </c>
      <c r="E168" s="44">
        <v>0</v>
      </c>
      <c r="F168" s="44">
        <v>27570</v>
      </c>
      <c r="G168" s="9"/>
      <c r="H168" s="44">
        <v>254115</v>
      </c>
    </row>
    <row r="169" spans="1:8">
      <c r="A169" t="s">
        <v>126</v>
      </c>
      <c r="B169" t="s">
        <v>9</v>
      </c>
      <c r="C169" s="44">
        <f t="shared" si="2"/>
        <v>186148</v>
      </c>
      <c r="D169" s="44">
        <v>22771</v>
      </c>
      <c r="E169" s="44">
        <v>0</v>
      </c>
      <c r="F169" s="44">
        <v>16616</v>
      </c>
      <c r="G169" s="9"/>
      <c r="H169" s="44">
        <v>225535</v>
      </c>
    </row>
    <row r="170" spans="1:8">
      <c r="A170" t="s">
        <v>115</v>
      </c>
      <c r="B170" t="s">
        <v>8</v>
      </c>
      <c r="C170" s="44">
        <f t="shared" si="2"/>
        <v>225627</v>
      </c>
      <c r="D170" s="45">
        <v>480</v>
      </c>
      <c r="E170" s="45">
        <v>0</v>
      </c>
      <c r="F170" s="45">
        <v>199668</v>
      </c>
      <c r="G170" s="10"/>
      <c r="H170" s="45">
        <v>425775</v>
      </c>
    </row>
    <row r="171" spans="1:8">
      <c r="A171" t="s">
        <v>130</v>
      </c>
      <c r="B171" t="s">
        <v>16</v>
      </c>
      <c r="C171" s="44">
        <f t="shared" si="2"/>
        <v>165277</v>
      </c>
      <c r="D171" s="44">
        <v>19740</v>
      </c>
      <c r="E171" s="44">
        <v>3532</v>
      </c>
      <c r="F171" s="44">
        <v>22840</v>
      </c>
      <c r="G171" s="9"/>
      <c r="H171" s="44">
        <v>211389</v>
      </c>
    </row>
    <row r="172" spans="1:8">
      <c r="A172" t="s">
        <v>131</v>
      </c>
      <c r="B172" t="s">
        <v>16</v>
      </c>
      <c r="C172" s="44">
        <f t="shared" si="2"/>
        <v>164558</v>
      </c>
      <c r="D172" s="44">
        <v>18541</v>
      </c>
      <c r="E172" s="44">
        <v>9652</v>
      </c>
      <c r="F172" s="44">
        <v>17464</v>
      </c>
      <c r="G172" s="9"/>
      <c r="H172" s="44">
        <v>210215</v>
      </c>
    </row>
    <row r="173" spans="1:8">
      <c r="A173" t="s">
        <v>133</v>
      </c>
      <c r="B173" t="s">
        <v>16</v>
      </c>
      <c r="C173" s="44">
        <f t="shared" si="2"/>
        <v>162424</v>
      </c>
      <c r="D173" s="44">
        <v>19335</v>
      </c>
      <c r="E173" s="44">
        <v>2775</v>
      </c>
      <c r="F173" s="44">
        <f>12886+8602</f>
        <v>21488</v>
      </c>
      <c r="G173" s="9"/>
      <c r="H173" s="44">
        <v>206022</v>
      </c>
    </row>
    <row r="174" spans="1:8">
      <c r="A174" t="s">
        <v>135</v>
      </c>
      <c r="B174" t="s">
        <v>16</v>
      </c>
      <c r="C174" s="44">
        <f t="shared" si="2"/>
        <v>164653.14000000001</v>
      </c>
      <c r="D174" s="44">
        <v>20413</v>
      </c>
      <c r="E174" s="44">
        <v>4856</v>
      </c>
      <c r="F174" s="44">
        <v>14569</v>
      </c>
      <c r="G174" s="9"/>
      <c r="H174" s="44">
        <v>204491.14</v>
      </c>
    </row>
    <row r="175" spans="1:8">
      <c r="A175" t="s">
        <v>162</v>
      </c>
      <c r="B175" t="s">
        <v>16</v>
      </c>
      <c r="C175" s="44">
        <f t="shared" si="2"/>
        <v>112139</v>
      </c>
      <c r="D175" s="44">
        <v>30743</v>
      </c>
      <c r="E175" s="44">
        <v>2991</v>
      </c>
      <c r="F175" s="44">
        <v>13310</v>
      </c>
      <c r="G175" s="9"/>
      <c r="H175" s="44">
        <v>159183</v>
      </c>
    </row>
    <row r="176" spans="1:8">
      <c r="A176" t="s">
        <v>170</v>
      </c>
      <c r="B176" t="s">
        <v>16</v>
      </c>
      <c r="C176" s="44">
        <f t="shared" si="2"/>
        <v>101363</v>
      </c>
      <c r="D176" s="44">
        <v>33393</v>
      </c>
      <c r="E176" s="44">
        <v>6990</v>
      </c>
      <c r="F176" s="44">
        <v>11894</v>
      </c>
      <c r="G176" s="9"/>
      <c r="H176" s="44">
        <v>153640</v>
      </c>
    </row>
    <row r="177" spans="1:8">
      <c r="A177" t="s">
        <v>140</v>
      </c>
      <c r="B177" t="s">
        <v>18</v>
      </c>
      <c r="C177" s="44">
        <f t="shared" si="2"/>
        <v>81649</v>
      </c>
      <c r="D177" s="44">
        <v>39860</v>
      </c>
      <c r="E177" s="44">
        <v>50083</v>
      </c>
      <c r="F177" s="44">
        <v>17281</v>
      </c>
      <c r="G177" s="9"/>
      <c r="H177" s="44">
        <v>188873</v>
      </c>
    </row>
    <row r="178" spans="1:8">
      <c r="A178" t="s">
        <v>143</v>
      </c>
      <c r="B178" t="s">
        <v>18</v>
      </c>
      <c r="C178" s="44">
        <f t="shared" si="2"/>
        <v>99799</v>
      </c>
      <c r="D178" s="44">
        <v>41759</v>
      </c>
      <c r="E178" s="44">
        <v>22269</v>
      </c>
      <c r="F178" s="44">
        <v>18387</v>
      </c>
      <c r="G178" s="9"/>
      <c r="H178" s="44">
        <v>182214</v>
      </c>
    </row>
    <row r="179" spans="1:8">
      <c r="A179" t="s">
        <v>149</v>
      </c>
      <c r="B179" t="s">
        <v>18</v>
      </c>
      <c r="C179" s="44">
        <f t="shared" si="2"/>
        <v>75186</v>
      </c>
      <c r="D179" s="44">
        <v>34696</v>
      </c>
      <c r="E179" s="44">
        <v>45820</v>
      </c>
      <c r="F179" s="44">
        <v>15951</v>
      </c>
      <c r="G179" s="9"/>
      <c r="H179" s="44">
        <v>171653</v>
      </c>
    </row>
    <row r="180" spans="1:8">
      <c r="A180" t="s">
        <v>173</v>
      </c>
      <c r="B180" t="s">
        <v>18</v>
      </c>
      <c r="C180" s="44">
        <f t="shared" si="2"/>
        <v>74226</v>
      </c>
      <c r="D180" s="44">
        <v>32605</v>
      </c>
      <c r="E180" s="44">
        <v>38074</v>
      </c>
      <c r="F180" s="44">
        <v>6104</v>
      </c>
      <c r="G180" s="9"/>
      <c r="H180" s="44">
        <v>151009</v>
      </c>
    </row>
    <row r="181" spans="1:8">
      <c r="A181" t="s">
        <v>174</v>
      </c>
      <c r="B181" t="s">
        <v>18</v>
      </c>
      <c r="C181" s="44">
        <f t="shared" si="2"/>
        <v>76992</v>
      </c>
      <c r="D181" s="44">
        <v>35391</v>
      </c>
      <c r="E181" s="44">
        <v>28757</v>
      </c>
      <c r="F181" s="44">
        <v>8321</v>
      </c>
      <c r="G181" s="9"/>
      <c r="H181" s="44">
        <v>149461</v>
      </c>
    </row>
    <row r="182" spans="1:8">
      <c r="A182" t="s">
        <v>177</v>
      </c>
      <c r="B182" t="s">
        <v>18</v>
      </c>
      <c r="C182" s="44">
        <f t="shared" si="2"/>
        <v>80138</v>
      </c>
      <c r="D182" s="44">
        <v>25909</v>
      </c>
      <c r="E182" s="44">
        <v>32575</v>
      </c>
      <c r="F182" s="44">
        <v>8544</v>
      </c>
      <c r="G182" s="9"/>
      <c r="H182" s="44">
        <v>147166</v>
      </c>
    </row>
    <row r="183" spans="1:8">
      <c r="A183" t="s">
        <v>180</v>
      </c>
      <c r="B183" t="s">
        <v>18</v>
      </c>
      <c r="C183" s="44">
        <f t="shared" si="2"/>
        <v>74705</v>
      </c>
      <c r="D183" s="44">
        <v>28032</v>
      </c>
      <c r="E183" s="44">
        <v>38069</v>
      </c>
      <c r="F183" s="44">
        <v>5834</v>
      </c>
      <c r="G183" s="9"/>
      <c r="H183" s="44">
        <v>146640</v>
      </c>
    </row>
    <row r="184" spans="1:8">
      <c r="A184" t="s">
        <v>184</v>
      </c>
      <c r="B184" t="s">
        <v>18</v>
      </c>
      <c r="C184" s="44">
        <f t="shared" si="2"/>
        <v>74512</v>
      </c>
      <c r="D184" s="44">
        <v>30539</v>
      </c>
      <c r="E184" s="44">
        <v>31106</v>
      </c>
      <c r="F184" s="44">
        <v>9453</v>
      </c>
      <c r="G184" s="9"/>
      <c r="H184" s="44">
        <v>145610</v>
      </c>
    </row>
    <row r="185" spans="1:8">
      <c r="A185" t="s">
        <v>186</v>
      </c>
      <c r="B185" t="s">
        <v>18</v>
      </c>
      <c r="C185" s="44">
        <f t="shared" si="2"/>
        <v>80540</v>
      </c>
      <c r="D185" s="44">
        <v>16735</v>
      </c>
      <c r="E185" s="44">
        <v>40635</v>
      </c>
      <c r="F185" s="44">
        <v>5110</v>
      </c>
      <c r="G185" s="9"/>
      <c r="H185" s="44">
        <v>143020</v>
      </c>
    </row>
    <row r="186" spans="1:8">
      <c r="A186" t="s">
        <v>187</v>
      </c>
      <c r="B186" t="s">
        <v>18</v>
      </c>
      <c r="C186" s="44">
        <f t="shared" si="2"/>
        <v>79595</v>
      </c>
      <c r="D186" s="44">
        <v>22798</v>
      </c>
      <c r="E186" s="44">
        <v>33983</v>
      </c>
      <c r="F186" s="44">
        <v>5837</v>
      </c>
      <c r="G186" s="9"/>
      <c r="H186" s="44">
        <v>142213</v>
      </c>
    </row>
    <row r="187" spans="1:8">
      <c r="A187" t="s">
        <v>188</v>
      </c>
      <c r="B187" t="s">
        <v>18</v>
      </c>
      <c r="C187" s="44">
        <f t="shared" si="2"/>
        <v>81744</v>
      </c>
      <c r="D187" s="44">
        <v>27508</v>
      </c>
      <c r="E187" s="44">
        <v>27593</v>
      </c>
      <c r="F187" s="44">
        <v>5110</v>
      </c>
      <c r="G187" s="9"/>
      <c r="H187" s="44">
        <v>141955</v>
      </c>
    </row>
    <row r="188" spans="1:8">
      <c r="A188" t="s">
        <v>189</v>
      </c>
      <c r="B188" t="s">
        <v>18</v>
      </c>
      <c r="C188" s="44">
        <f t="shared" si="2"/>
        <v>74609</v>
      </c>
      <c r="D188" s="44">
        <v>37827</v>
      </c>
      <c r="E188" s="44">
        <v>15425</v>
      </c>
      <c r="F188" s="44">
        <v>12464</v>
      </c>
      <c r="G188" s="9"/>
      <c r="H188" s="44">
        <v>140325</v>
      </c>
    </row>
    <row r="189" spans="1:8">
      <c r="A189" t="s">
        <v>198</v>
      </c>
      <c r="B189" t="s">
        <v>18</v>
      </c>
      <c r="C189" s="44">
        <f t="shared" si="2"/>
        <v>74322</v>
      </c>
      <c r="D189" s="44">
        <v>40520</v>
      </c>
      <c r="E189" s="44">
        <v>12354</v>
      </c>
      <c r="F189" s="44">
        <v>6548</v>
      </c>
      <c r="G189" s="9"/>
      <c r="H189" s="44">
        <v>133744</v>
      </c>
    </row>
    <row r="190" spans="1:8">
      <c r="A190" t="s">
        <v>201</v>
      </c>
      <c r="B190" t="s">
        <v>18</v>
      </c>
      <c r="C190" s="44">
        <f t="shared" si="2"/>
        <v>74542</v>
      </c>
      <c r="D190" s="44">
        <v>32347</v>
      </c>
      <c r="E190" s="44">
        <v>17013</v>
      </c>
      <c r="F190" s="44">
        <v>6090</v>
      </c>
      <c r="G190" s="9"/>
      <c r="H190" s="44">
        <v>129992</v>
      </c>
    </row>
    <row r="191" spans="1:8">
      <c r="A191" t="s">
        <v>202</v>
      </c>
      <c r="B191" t="s">
        <v>18</v>
      </c>
      <c r="C191" s="44">
        <f t="shared" si="2"/>
        <v>74499</v>
      </c>
      <c r="D191" s="44">
        <v>30823</v>
      </c>
      <c r="E191" s="44">
        <v>18349</v>
      </c>
      <c r="F191" s="44">
        <v>6158</v>
      </c>
      <c r="G191" s="9"/>
      <c r="H191" s="44">
        <v>129829</v>
      </c>
    </row>
    <row r="192" spans="1:8">
      <c r="A192" t="s">
        <v>203</v>
      </c>
      <c r="B192" t="s">
        <v>18</v>
      </c>
      <c r="C192" s="44">
        <f t="shared" si="2"/>
        <v>74315</v>
      </c>
      <c r="D192" s="44">
        <v>33702</v>
      </c>
      <c r="E192" s="44">
        <v>0</v>
      </c>
      <c r="F192" s="44">
        <v>21607</v>
      </c>
      <c r="G192" s="9"/>
      <c r="H192" s="44">
        <v>129624</v>
      </c>
    </row>
    <row r="193" spans="1:8">
      <c r="A193" t="s">
        <v>207</v>
      </c>
      <c r="B193" t="s">
        <v>18</v>
      </c>
      <c r="C193" s="44">
        <f t="shared" si="2"/>
        <v>74392</v>
      </c>
      <c r="D193" s="44">
        <v>34187</v>
      </c>
      <c r="E193" s="44">
        <v>13386</v>
      </c>
      <c r="F193" s="44">
        <v>6241</v>
      </c>
      <c r="G193" s="9"/>
      <c r="H193" s="44">
        <v>128206</v>
      </c>
    </row>
    <row r="194" spans="1:8">
      <c r="A194" t="s">
        <v>208</v>
      </c>
      <c r="B194" t="s">
        <v>18</v>
      </c>
      <c r="C194" s="44">
        <f t="shared" si="2"/>
        <v>79370</v>
      </c>
      <c r="D194" s="44">
        <v>26992</v>
      </c>
      <c r="E194" s="44">
        <v>13738</v>
      </c>
      <c r="F194" s="44">
        <v>6082</v>
      </c>
      <c r="G194" s="9"/>
      <c r="H194" s="44">
        <v>126182</v>
      </c>
    </row>
    <row r="195" spans="1:8">
      <c r="A195" t="s">
        <v>209</v>
      </c>
      <c r="B195" t="s">
        <v>18</v>
      </c>
      <c r="C195" s="44">
        <f t="shared" si="2"/>
        <v>74319</v>
      </c>
      <c r="D195" s="44">
        <v>25169</v>
      </c>
      <c r="E195" s="44">
        <v>16762</v>
      </c>
      <c r="F195" s="44">
        <v>5676</v>
      </c>
      <c r="G195" s="9"/>
      <c r="H195" s="44">
        <v>121926</v>
      </c>
    </row>
    <row r="196" spans="1:8">
      <c r="A196" t="s">
        <v>1128</v>
      </c>
      <c r="B196" t="s">
        <v>18</v>
      </c>
      <c r="C196" s="44">
        <f t="shared" si="2"/>
        <v>74216</v>
      </c>
      <c r="D196" s="44">
        <v>27867</v>
      </c>
      <c r="E196" s="44">
        <v>13557</v>
      </c>
      <c r="F196" s="44">
        <v>5836</v>
      </c>
      <c r="G196" s="9"/>
      <c r="H196" s="44">
        <v>121476</v>
      </c>
    </row>
    <row r="197" spans="1:8">
      <c r="A197" t="s">
        <v>211</v>
      </c>
      <c r="B197" t="s">
        <v>18</v>
      </c>
      <c r="C197" s="44">
        <f t="shared" si="2"/>
        <v>75772</v>
      </c>
      <c r="D197" s="44">
        <v>27442</v>
      </c>
      <c r="E197" s="44">
        <v>12165</v>
      </c>
      <c r="F197" s="44">
        <v>5786</v>
      </c>
      <c r="G197" s="9"/>
      <c r="H197" s="44">
        <v>121165</v>
      </c>
    </row>
    <row r="198" spans="1:8">
      <c r="A198" t="s">
        <v>214</v>
      </c>
      <c r="B198" t="s">
        <v>18</v>
      </c>
      <c r="C198" s="44">
        <f t="shared" si="2"/>
        <v>74560</v>
      </c>
      <c r="D198" s="44">
        <v>37939</v>
      </c>
      <c r="E198" s="44">
        <v>1919</v>
      </c>
      <c r="F198" s="44">
        <v>6437</v>
      </c>
      <c r="G198" s="9"/>
      <c r="H198" s="44">
        <v>120855</v>
      </c>
    </row>
    <row r="199" spans="1:8">
      <c r="A199" t="s">
        <v>215</v>
      </c>
      <c r="B199" t="s">
        <v>18</v>
      </c>
      <c r="C199" s="44">
        <f t="shared" si="2"/>
        <v>77402</v>
      </c>
      <c r="D199" s="44">
        <v>26893</v>
      </c>
      <c r="E199" s="44">
        <v>7091</v>
      </c>
      <c r="F199" s="44">
        <v>9025</v>
      </c>
      <c r="G199" s="9"/>
      <c r="H199" s="44">
        <v>120411</v>
      </c>
    </row>
    <row r="200" spans="1:8">
      <c r="A200" t="s">
        <v>223</v>
      </c>
      <c r="B200" t="s">
        <v>18</v>
      </c>
      <c r="C200" s="44">
        <f t="shared" si="2"/>
        <v>74196</v>
      </c>
      <c r="D200" s="44">
        <v>27669</v>
      </c>
      <c r="E200" s="44">
        <v>8579</v>
      </c>
      <c r="F200" s="44">
        <v>5834</v>
      </c>
      <c r="G200" s="9"/>
      <c r="H200" s="44">
        <v>116278</v>
      </c>
    </row>
    <row r="201" spans="1:8">
      <c r="A201" t="s">
        <v>226</v>
      </c>
      <c r="B201" t="s">
        <v>18</v>
      </c>
      <c r="C201" s="44">
        <f t="shared" si="2"/>
        <v>74381</v>
      </c>
      <c r="D201" s="44">
        <v>33794</v>
      </c>
      <c r="E201" s="44">
        <v>0</v>
      </c>
      <c r="F201" s="44">
        <v>6202</v>
      </c>
      <c r="G201" s="9"/>
      <c r="H201" s="44">
        <v>114377</v>
      </c>
    </row>
    <row r="202" spans="1:8">
      <c r="A202" t="s">
        <v>230</v>
      </c>
      <c r="B202" t="s">
        <v>18</v>
      </c>
      <c r="C202" s="44">
        <f t="shared" ref="C202:C265" si="3">H202-F202-D202-E202</f>
        <v>74206</v>
      </c>
      <c r="D202" s="44">
        <v>30417</v>
      </c>
      <c r="E202" s="44">
        <v>1419</v>
      </c>
      <c r="F202" s="44">
        <v>6030</v>
      </c>
      <c r="G202" s="9"/>
      <c r="H202" s="44">
        <v>112072</v>
      </c>
    </row>
    <row r="203" spans="1:8">
      <c r="A203" t="s">
        <v>232</v>
      </c>
      <c r="B203" t="s">
        <v>18</v>
      </c>
      <c r="C203" s="44">
        <f t="shared" si="3"/>
        <v>67884</v>
      </c>
      <c r="D203" s="44">
        <v>18483</v>
      </c>
      <c r="E203" s="44">
        <v>19045</v>
      </c>
      <c r="F203" s="44">
        <v>5834</v>
      </c>
      <c r="H203" s="44">
        <v>111246</v>
      </c>
    </row>
    <row r="204" spans="1:8">
      <c r="A204" t="s">
        <v>235</v>
      </c>
      <c r="B204" t="s">
        <v>18</v>
      </c>
      <c r="C204" s="44">
        <f t="shared" si="3"/>
        <v>69175</v>
      </c>
      <c r="D204" s="44">
        <v>28572</v>
      </c>
      <c r="E204" s="44">
        <v>5493</v>
      </c>
      <c r="F204" s="44">
        <v>5676</v>
      </c>
      <c r="G204" s="9"/>
      <c r="H204" s="44">
        <v>108916</v>
      </c>
    </row>
    <row r="205" spans="1:8">
      <c r="A205" t="s">
        <v>239</v>
      </c>
      <c r="B205" t="s">
        <v>18</v>
      </c>
      <c r="C205" s="44">
        <f t="shared" si="3"/>
        <v>74072</v>
      </c>
      <c r="D205" s="44">
        <v>22484</v>
      </c>
      <c r="E205" s="44">
        <v>3813</v>
      </c>
      <c r="F205" s="44">
        <v>5837</v>
      </c>
      <c r="G205" s="9"/>
      <c r="H205" s="44">
        <v>106206</v>
      </c>
    </row>
    <row r="206" spans="1:8">
      <c r="A206" t="s">
        <v>240</v>
      </c>
      <c r="B206" t="s">
        <v>18</v>
      </c>
      <c r="C206" s="44">
        <f t="shared" si="3"/>
        <v>74310</v>
      </c>
      <c r="D206" s="44">
        <v>15607</v>
      </c>
      <c r="E206" s="44">
        <v>10600</v>
      </c>
      <c r="F206" s="44">
        <v>5354</v>
      </c>
      <c r="G206" s="9"/>
      <c r="H206" s="44">
        <v>105871</v>
      </c>
    </row>
    <row r="207" spans="1:8">
      <c r="A207" t="s">
        <v>242</v>
      </c>
      <c r="B207" t="s">
        <v>18</v>
      </c>
      <c r="C207" s="44">
        <f t="shared" si="3"/>
        <v>74171</v>
      </c>
      <c r="D207" s="44">
        <v>15286</v>
      </c>
      <c r="E207" s="44">
        <v>10232</v>
      </c>
      <c r="F207" s="44">
        <v>5296</v>
      </c>
      <c r="G207" s="9"/>
      <c r="H207" s="44">
        <v>104985</v>
      </c>
    </row>
    <row r="208" spans="1:8">
      <c r="A208" t="s">
        <v>249</v>
      </c>
      <c r="B208" t="s">
        <v>18</v>
      </c>
      <c r="C208" s="44">
        <f t="shared" si="3"/>
        <v>73934.460000000006</v>
      </c>
      <c r="D208" s="44">
        <v>15252</v>
      </c>
      <c r="E208" s="44">
        <v>3275</v>
      </c>
      <c r="F208" s="44">
        <v>5120</v>
      </c>
      <c r="G208" s="9"/>
      <c r="H208" s="44">
        <v>97581.46</v>
      </c>
    </row>
    <row r="209" spans="1:8">
      <c r="A209" t="s">
        <v>258</v>
      </c>
      <c r="B209" t="s">
        <v>18</v>
      </c>
      <c r="C209" s="44">
        <f t="shared" si="3"/>
        <v>71581</v>
      </c>
      <c r="D209" s="44">
        <v>1390</v>
      </c>
      <c r="E209" s="44">
        <v>15452</v>
      </c>
      <c r="F209" s="44">
        <v>4334</v>
      </c>
      <c r="G209" s="9"/>
      <c r="H209" s="44">
        <v>92757</v>
      </c>
    </row>
    <row r="210" spans="1:8">
      <c r="A210" t="s">
        <v>265</v>
      </c>
      <c r="B210" t="s">
        <v>18</v>
      </c>
      <c r="C210" s="44">
        <f t="shared" si="3"/>
        <v>66072</v>
      </c>
      <c r="D210" s="44">
        <v>1574</v>
      </c>
      <c r="E210" s="44">
        <v>15921</v>
      </c>
      <c r="F210" s="44">
        <v>3931</v>
      </c>
      <c r="G210" s="9"/>
      <c r="H210" s="44">
        <v>87498</v>
      </c>
    </row>
    <row r="211" spans="1:8">
      <c r="A211" t="s">
        <v>266</v>
      </c>
      <c r="B211" t="s">
        <v>18</v>
      </c>
      <c r="C211" s="44">
        <f t="shared" si="3"/>
        <v>71094</v>
      </c>
      <c r="D211" s="44">
        <v>1511</v>
      </c>
      <c r="E211" s="44">
        <v>9849</v>
      </c>
      <c r="F211" s="44">
        <v>4334</v>
      </c>
      <c r="G211" s="9"/>
      <c r="H211" s="44">
        <v>86788</v>
      </c>
    </row>
    <row r="212" spans="1:8">
      <c r="A212" t="s">
        <v>270</v>
      </c>
      <c r="B212" t="s">
        <v>18</v>
      </c>
      <c r="C212" s="44">
        <f t="shared" si="3"/>
        <v>62853</v>
      </c>
      <c r="D212" s="44">
        <v>1328</v>
      </c>
      <c r="E212" s="44">
        <v>16084</v>
      </c>
      <c r="F212" s="44">
        <v>4992</v>
      </c>
      <c r="G212" s="9"/>
      <c r="H212" s="44">
        <v>85257</v>
      </c>
    </row>
    <row r="213" spans="1:8">
      <c r="A213" t="s">
        <v>217</v>
      </c>
      <c r="B213" t="s">
        <v>18</v>
      </c>
      <c r="C213" s="44">
        <f t="shared" si="3"/>
        <v>69349</v>
      </c>
      <c r="D213" s="44">
        <v>1365</v>
      </c>
      <c r="E213" s="44">
        <v>6100</v>
      </c>
      <c r="F213" s="44">
        <v>4128</v>
      </c>
      <c r="G213" s="9"/>
      <c r="H213" s="44">
        <v>80942</v>
      </c>
    </row>
    <row r="214" spans="1:8">
      <c r="A214" t="s">
        <v>303</v>
      </c>
      <c r="B214" t="s">
        <v>18</v>
      </c>
      <c r="C214" s="44">
        <f t="shared" si="3"/>
        <v>48438</v>
      </c>
      <c r="D214" s="44">
        <v>12206</v>
      </c>
      <c r="E214" s="44">
        <v>5340</v>
      </c>
      <c r="F214" s="44">
        <v>5196</v>
      </c>
      <c r="G214" s="9"/>
      <c r="H214" s="44">
        <v>71180</v>
      </c>
    </row>
    <row r="215" spans="1:8">
      <c r="A215" t="s">
        <v>305</v>
      </c>
      <c r="B215" t="s">
        <v>18</v>
      </c>
      <c r="C215" s="44">
        <f t="shared" si="3"/>
        <v>60164</v>
      </c>
      <c r="D215" s="44">
        <v>1735</v>
      </c>
      <c r="E215" s="44">
        <v>1898</v>
      </c>
      <c r="F215" s="44">
        <v>4397</v>
      </c>
      <c r="G215" s="9"/>
      <c r="H215" s="44">
        <v>68194</v>
      </c>
    </row>
    <row r="216" spans="1:8">
      <c r="A216" t="s">
        <v>319</v>
      </c>
      <c r="B216" t="s">
        <v>18</v>
      </c>
      <c r="C216" s="44">
        <f t="shared" si="3"/>
        <v>58189</v>
      </c>
      <c r="D216" s="44">
        <v>828</v>
      </c>
      <c r="E216" s="44">
        <v>3066</v>
      </c>
      <c r="F216" s="44">
        <v>1872</v>
      </c>
      <c r="G216" s="9"/>
      <c r="H216" s="44">
        <v>63955</v>
      </c>
    </row>
    <row r="217" spans="1:8">
      <c r="A217" t="s">
        <v>373</v>
      </c>
      <c r="B217" t="s">
        <v>18</v>
      </c>
      <c r="C217" s="44">
        <f t="shared" si="3"/>
        <v>33201</v>
      </c>
      <c r="D217" s="44">
        <v>25</v>
      </c>
      <c r="E217" s="44">
        <v>531</v>
      </c>
      <c r="F217" s="44">
        <v>891</v>
      </c>
      <c r="G217" s="9"/>
      <c r="H217" s="44">
        <v>34648</v>
      </c>
    </row>
    <row r="218" spans="1:8">
      <c r="A218" t="s">
        <v>374</v>
      </c>
      <c r="B218" t="s">
        <v>18</v>
      </c>
      <c r="C218" s="44">
        <f t="shared" si="3"/>
        <v>33201</v>
      </c>
      <c r="D218" s="44">
        <v>25</v>
      </c>
      <c r="E218" s="44">
        <v>71</v>
      </c>
      <c r="F218" s="44">
        <v>891</v>
      </c>
      <c r="G218" s="9"/>
      <c r="H218" s="44">
        <v>34188</v>
      </c>
    </row>
    <row r="219" spans="1:8">
      <c r="A219" t="s">
        <v>379</v>
      </c>
      <c r="B219" t="s">
        <v>18</v>
      </c>
      <c r="C219" s="44">
        <f t="shared" si="3"/>
        <v>25525</v>
      </c>
      <c r="D219" s="44"/>
      <c r="E219" s="44"/>
      <c r="F219" s="44">
        <v>655</v>
      </c>
      <c r="G219" s="9"/>
      <c r="H219" s="44">
        <v>26180</v>
      </c>
    </row>
    <row r="220" spans="1:8">
      <c r="A220" t="s">
        <v>380</v>
      </c>
      <c r="B220" t="s">
        <v>18</v>
      </c>
      <c r="C220" s="44">
        <f t="shared" si="3"/>
        <v>25037</v>
      </c>
      <c r="D220" s="44"/>
      <c r="E220" s="44"/>
      <c r="F220" s="44">
        <v>594</v>
      </c>
      <c r="G220" s="9"/>
      <c r="H220" s="44">
        <v>25631</v>
      </c>
    </row>
    <row r="221" spans="1:8">
      <c r="A221" t="s">
        <v>147</v>
      </c>
      <c r="B221" t="s">
        <v>21</v>
      </c>
      <c r="C221" s="44">
        <f t="shared" si="3"/>
        <v>93337</v>
      </c>
      <c r="D221" s="44">
        <v>41432</v>
      </c>
      <c r="E221" s="44">
        <v>29520</v>
      </c>
      <c r="F221" s="44">
        <v>12282</v>
      </c>
      <c r="G221" s="9"/>
      <c r="H221" s="44">
        <v>176571</v>
      </c>
    </row>
    <row r="222" spans="1:8">
      <c r="A222" t="s">
        <v>150</v>
      </c>
      <c r="B222" t="s">
        <v>21</v>
      </c>
      <c r="C222" s="44">
        <f t="shared" si="3"/>
        <v>93209</v>
      </c>
      <c r="D222" s="44">
        <v>41185</v>
      </c>
      <c r="E222" s="44">
        <v>3954</v>
      </c>
      <c r="F222" s="44">
        <f>25112+7670</f>
        <v>32782</v>
      </c>
      <c r="G222" s="9"/>
      <c r="H222" s="44">
        <v>171130</v>
      </c>
    </row>
    <row r="223" spans="1:8">
      <c r="A223" t="s">
        <v>153</v>
      </c>
      <c r="B223" t="s">
        <v>21</v>
      </c>
      <c r="C223" s="44">
        <f t="shared" si="3"/>
        <v>96510</v>
      </c>
      <c r="D223" s="44">
        <v>33619</v>
      </c>
      <c r="E223" s="44">
        <v>17206</v>
      </c>
      <c r="F223" s="44">
        <v>17827</v>
      </c>
      <c r="G223" s="9"/>
      <c r="H223" s="44">
        <v>165162</v>
      </c>
    </row>
    <row r="224" spans="1:8">
      <c r="A224" t="s">
        <v>1586</v>
      </c>
      <c r="B224" t="s">
        <v>21</v>
      </c>
      <c r="C224" s="44">
        <f t="shared" si="3"/>
        <v>80451</v>
      </c>
      <c r="D224" s="44">
        <v>40017</v>
      </c>
      <c r="E224" s="44">
        <v>24880</v>
      </c>
      <c r="F224" s="44">
        <v>15357</v>
      </c>
      <c r="G224" s="9"/>
      <c r="H224" s="44">
        <v>160705</v>
      </c>
    </row>
    <row r="225" spans="1:8">
      <c r="A225" t="s">
        <v>159</v>
      </c>
      <c r="B225" t="s">
        <v>21</v>
      </c>
      <c r="C225" s="44">
        <f t="shared" si="3"/>
        <v>93436</v>
      </c>
      <c r="D225" s="44">
        <v>51171</v>
      </c>
      <c r="E225" s="44">
        <v>2776</v>
      </c>
      <c r="F225" s="44">
        <v>13207</v>
      </c>
      <c r="G225" s="9"/>
      <c r="H225" s="44">
        <v>160590</v>
      </c>
    </row>
    <row r="226" spans="1:8">
      <c r="A226" t="s">
        <v>166</v>
      </c>
      <c r="B226" t="s">
        <v>21</v>
      </c>
      <c r="C226" s="44">
        <f t="shared" si="3"/>
        <v>93385</v>
      </c>
      <c r="D226" s="44">
        <v>30264</v>
      </c>
      <c r="E226" s="44">
        <v>21695</v>
      </c>
      <c r="F226" s="44">
        <v>11266</v>
      </c>
      <c r="G226" s="9"/>
      <c r="H226" s="44">
        <v>156610</v>
      </c>
    </row>
    <row r="227" spans="1:8">
      <c r="A227" t="s">
        <v>167</v>
      </c>
      <c r="B227" t="s">
        <v>21</v>
      </c>
      <c r="C227" s="44">
        <f t="shared" si="3"/>
        <v>85644</v>
      </c>
      <c r="D227" s="44">
        <v>46138</v>
      </c>
      <c r="E227" s="44">
        <v>13537</v>
      </c>
      <c r="F227" s="44">
        <v>10945</v>
      </c>
      <c r="G227" s="9"/>
      <c r="H227" s="44">
        <v>156264</v>
      </c>
    </row>
    <row r="228" spans="1:8">
      <c r="A228" t="s">
        <v>185</v>
      </c>
      <c r="B228" t="s">
        <v>21</v>
      </c>
      <c r="C228" s="44">
        <f t="shared" si="3"/>
        <v>93121</v>
      </c>
      <c r="D228" s="44">
        <v>37844</v>
      </c>
      <c r="E228" s="44">
        <v>0</v>
      </c>
      <c r="F228" s="44">
        <v>12067</v>
      </c>
      <c r="G228" s="9"/>
      <c r="H228" s="44">
        <v>143032</v>
      </c>
    </row>
    <row r="229" spans="1:8">
      <c r="A229" t="s">
        <v>190</v>
      </c>
      <c r="B229" t="s">
        <v>21</v>
      </c>
      <c r="C229" s="44">
        <f t="shared" si="3"/>
        <v>93351</v>
      </c>
      <c r="D229" s="44">
        <v>38596</v>
      </c>
      <c r="E229" s="44">
        <v>0</v>
      </c>
      <c r="F229" s="44">
        <v>7536</v>
      </c>
      <c r="G229" s="9"/>
      <c r="H229" s="44">
        <v>139483</v>
      </c>
    </row>
    <row r="230" spans="1:8">
      <c r="A230" t="s">
        <v>204</v>
      </c>
      <c r="B230" t="s">
        <v>21</v>
      </c>
      <c r="C230" s="44">
        <f t="shared" si="3"/>
        <v>77013</v>
      </c>
      <c r="D230" s="44">
        <v>29023</v>
      </c>
      <c r="E230" s="44">
        <v>15935</v>
      </c>
      <c r="F230" s="44">
        <v>6460</v>
      </c>
      <c r="G230" s="9"/>
      <c r="H230" s="44">
        <v>128431</v>
      </c>
    </row>
    <row r="231" spans="1:8">
      <c r="A231" t="s">
        <v>269</v>
      </c>
      <c r="B231" t="s">
        <v>64</v>
      </c>
      <c r="C231" s="44">
        <f t="shared" si="3"/>
        <v>52970</v>
      </c>
      <c r="D231" s="44">
        <v>8518</v>
      </c>
      <c r="E231" s="45">
        <v>17607</v>
      </c>
      <c r="F231" s="44">
        <v>6919</v>
      </c>
      <c r="G231" s="9"/>
      <c r="H231" s="44">
        <v>86014</v>
      </c>
    </row>
    <row r="232" spans="1:8">
      <c r="A232" t="s">
        <v>306</v>
      </c>
      <c r="B232" t="s">
        <v>64</v>
      </c>
      <c r="C232" s="44">
        <f t="shared" si="3"/>
        <v>52879</v>
      </c>
      <c r="D232" s="44">
        <v>5130</v>
      </c>
      <c r="E232" s="45">
        <v>6170</v>
      </c>
      <c r="F232" s="44">
        <v>3863</v>
      </c>
      <c r="G232" s="9"/>
      <c r="H232" s="44">
        <v>68042</v>
      </c>
    </row>
    <row r="233" spans="1:8">
      <c r="A233" t="s">
        <v>308</v>
      </c>
      <c r="B233" t="s">
        <v>64</v>
      </c>
      <c r="C233" s="44">
        <f t="shared" si="3"/>
        <v>55944</v>
      </c>
      <c r="D233" s="44">
        <v>3326</v>
      </c>
      <c r="E233" s="45">
        <v>5432</v>
      </c>
      <c r="F233" s="44">
        <v>2962</v>
      </c>
      <c r="G233" s="9"/>
      <c r="H233" s="44">
        <v>67664</v>
      </c>
    </row>
    <row r="234" spans="1:8">
      <c r="A234" t="s">
        <v>312</v>
      </c>
      <c r="B234" t="s">
        <v>64</v>
      </c>
      <c r="C234" s="44">
        <f t="shared" si="3"/>
        <v>54927</v>
      </c>
      <c r="D234" s="44">
        <v>3618</v>
      </c>
      <c r="E234" s="45">
        <v>3878</v>
      </c>
      <c r="F234" s="44">
        <v>4442</v>
      </c>
      <c r="G234" s="9"/>
      <c r="H234" s="44">
        <v>66865</v>
      </c>
    </row>
    <row r="235" spans="1:8">
      <c r="A235" t="s">
        <v>320</v>
      </c>
      <c r="B235" t="s">
        <v>64</v>
      </c>
      <c r="C235" s="44">
        <f t="shared" si="3"/>
        <v>53531</v>
      </c>
      <c r="D235" s="44">
        <v>1608</v>
      </c>
      <c r="E235" s="45">
        <v>6123</v>
      </c>
      <c r="F235" s="44">
        <v>2598</v>
      </c>
      <c r="G235" s="9"/>
      <c r="H235" s="44">
        <v>63860</v>
      </c>
    </row>
    <row r="236" spans="1:8">
      <c r="A236" t="s">
        <v>317</v>
      </c>
      <c r="B236" t="s">
        <v>89</v>
      </c>
      <c r="C236" s="44">
        <f t="shared" si="3"/>
        <v>54431</v>
      </c>
      <c r="D236" s="44">
        <v>4978</v>
      </c>
      <c r="E236" s="45">
        <v>568</v>
      </c>
      <c r="F236" s="44">
        <v>4259</v>
      </c>
      <c r="G236" s="9"/>
      <c r="H236" s="44">
        <v>64236</v>
      </c>
    </row>
    <row r="237" spans="1:8">
      <c r="A237" t="s">
        <v>225</v>
      </c>
      <c r="B237" t="s">
        <v>40</v>
      </c>
      <c r="C237" s="44">
        <f t="shared" si="3"/>
        <v>115174</v>
      </c>
      <c r="D237" s="44">
        <v>0</v>
      </c>
      <c r="E237" s="45">
        <v>0</v>
      </c>
      <c r="F237" s="44">
        <v>0</v>
      </c>
      <c r="G237" s="9"/>
      <c r="H237" s="44">
        <v>115174</v>
      </c>
    </row>
    <row r="238" spans="1:8">
      <c r="A238" t="s">
        <v>383</v>
      </c>
      <c r="B238" t="s">
        <v>114</v>
      </c>
      <c r="C238" s="44">
        <f t="shared" si="3"/>
        <v>24314</v>
      </c>
      <c r="D238" s="44">
        <v>16</v>
      </c>
      <c r="E238" s="45">
        <v>0</v>
      </c>
      <c r="F238" s="44">
        <v>0</v>
      </c>
      <c r="G238" s="9"/>
      <c r="H238" s="44">
        <v>24330</v>
      </c>
    </row>
    <row r="239" spans="1:8">
      <c r="A239" t="s">
        <v>218</v>
      </c>
      <c r="B239" t="s">
        <v>35</v>
      </c>
      <c r="C239" s="44">
        <f t="shared" si="3"/>
        <v>118604</v>
      </c>
      <c r="D239" s="44">
        <v>0</v>
      </c>
      <c r="E239" s="45">
        <v>0</v>
      </c>
      <c r="F239" s="44">
        <v>0</v>
      </c>
      <c r="G239" s="9"/>
      <c r="H239" s="44">
        <v>118604</v>
      </c>
    </row>
    <row r="240" spans="1:8">
      <c r="A240" t="s">
        <v>237</v>
      </c>
      <c r="B240" t="s">
        <v>35</v>
      </c>
      <c r="C240" s="44">
        <f t="shared" si="3"/>
        <v>106545</v>
      </c>
      <c r="D240" s="44">
        <v>0</v>
      </c>
      <c r="E240" s="45">
        <v>597</v>
      </c>
      <c r="F240" s="44">
        <v>0</v>
      </c>
      <c r="G240" s="9"/>
      <c r="H240" s="44">
        <v>107142</v>
      </c>
    </row>
    <row r="241" spans="1:8">
      <c r="A241" t="s">
        <v>278</v>
      </c>
      <c r="B241" t="s">
        <v>68</v>
      </c>
      <c r="C241" s="44">
        <f t="shared" si="3"/>
        <v>79020</v>
      </c>
      <c r="D241" s="44">
        <v>3412</v>
      </c>
      <c r="E241" s="45">
        <v>0</v>
      </c>
      <c r="F241" s="44">
        <v>0</v>
      </c>
      <c r="G241" s="10"/>
      <c r="H241" s="45">
        <v>82432</v>
      </c>
    </row>
    <row r="242" spans="1:8">
      <c r="A242" t="s">
        <v>248</v>
      </c>
      <c r="B242" t="s">
        <v>48</v>
      </c>
      <c r="C242" s="44">
        <f t="shared" si="3"/>
        <v>95474</v>
      </c>
      <c r="D242" s="44">
        <v>2451</v>
      </c>
      <c r="E242" s="45">
        <v>0</v>
      </c>
      <c r="F242" s="44">
        <v>0</v>
      </c>
      <c r="G242" s="9"/>
      <c r="H242" s="44">
        <v>97925</v>
      </c>
    </row>
    <row r="243" spans="1:8">
      <c r="A243" t="s">
        <v>346</v>
      </c>
      <c r="B243" t="s">
        <v>103</v>
      </c>
      <c r="C243" s="44">
        <f t="shared" si="3"/>
        <v>54789</v>
      </c>
      <c r="D243" s="44">
        <v>0</v>
      </c>
      <c r="E243" s="45">
        <v>0</v>
      </c>
      <c r="F243" s="44">
        <v>0</v>
      </c>
      <c r="G243" s="9"/>
      <c r="H243" s="44">
        <v>54789</v>
      </c>
    </row>
    <row r="244" spans="1:8">
      <c r="A244" t="s">
        <v>349</v>
      </c>
      <c r="B244" t="s">
        <v>105</v>
      </c>
      <c r="C244" s="44">
        <f t="shared" si="3"/>
        <v>51459</v>
      </c>
      <c r="D244" s="44">
        <v>0</v>
      </c>
      <c r="E244" s="45">
        <v>1917</v>
      </c>
      <c r="F244" s="44">
        <v>0</v>
      </c>
      <c r="G244" s="9"/>
      <c r="H244" s="44">
        <v>53376</v>
      </c>
    </row>
    <row r="245" spans="1:8">
      <c r="A245" t="s">
        <v>264</v>
      </c>
      <c r="B245" t="s">
        <v>61</v>
      </c>
      <c r="C245" s="44">
        <f t="shared" si="3"/>
        <v>86360</v>
      </c>
      <c r="D245" s="44">
        <v>0</v>
      </c>
      <c r="E245" s="45">
        <v>1253</v>
      </c>
      <c r="F245" s="44">
        <v>0</v>
      </c>
      <c r="G245" s="9"/>
      <c r="H245" s="44">
        <v>87613</v>
      </c>
    </row>
    <row r="246" spans="1:8">
      <c r="A246" t="s">
        <v>280</v>
      </c>
      <c r="B246" t="s">
        <v>61</v>
      </c>
      <c r="C246" s="44">
        <f t="shared" si="3"/>
        <v>74101</v>
      </c>
      <c r="D246" s="44">
        <v>0</v>
      </c>
      <c r="E246" s="45">
        <v>3366</v>
      </c>
      <c r="F246" s="44">
        <v>3515</v>
      </c>
      <c r="G246" s="9"/>
      <c r="H246" s="44">
        <v>80982</v>
      </c>
    </row>
    <row r="247" spans="1:8">
      <c r="A247" t="s">
        <v>333</v>
      </c>
      <c r="B247" t="s">
        <v>61</v>
      </c>
      <c r="C247" s="44">
        <f t="shared" si="3"/>
        <v>56360</v>
      </c>
      <c r="D247" s="44">
        <v>0</v>
      </c>
      <c r="E247" s="45">
        <v>1698</v>
      </c>
      <c r="F247" s="44">
        <v>0</v>
      </c>
      <c r="G247" s="9"/>
      <c r="H247" s="44">
        <v>58058</v>
      </c>
    </row>
    <row r="248" spans="1:8">
      <c r="A248" t="s">
        <v>298</v>
      </c>
      <c r="B248" t="s">
        <v>80</v>
      </c>
      <c r="C248" s="44">
        <f t="shared" si="3"/>
        <v>72814</v>
      </c>
      <c r="D248" s="44">
        <v>728</v>
      </c>
      <c r="E248" s="45">
        <v>0</v>
      </c>
      <c r="F248" s="44">
        <v>0</v>
      </c>
      <c r="G248" s="9"/>
      <c r="H248" s="44">
        <v>73542</v>
      </c>
    </row>
    <row r="249" spans="1:8">
      <c r="A249" t="s">
        <v>257</v>
      </c>
      <c r="B249" t="s">
        <v>56</v>
      </c>
      <c r="C249" s="44">
        <f t="shared" si="3"/>
        <v>85885</v>
      </c>
      <c r="D249" s="44">
        <v>0</v>
      </c>
      <c r="E249" s="45">
        <v>6930</v>
      </c>
      <c r="F249" s="44">
        <v>0</v>
      </c>
      <c r="G249" s="9"/>
      <c r="H249" s="44">
        <v>92815</v>
      </c>
    </row>
    <row r="250" spans="1:8">
      <c r="A250" t="s">
        <v>254</v>
      </c>
      <c r="B250" t="s">
        <v>53</v>
      </c>
      <c r="C250" s="44">
        <f t="shared" si="3"/>
        <v>91496</v>
      </c>
      <c r="D250" s="44">
        <v>4137</v>
      </c>
      <c r="E250" s="45">
        <v>0</v>
      </c>
      <c r="F250" s="44">
        <v>0</v>
      </c>
      <c r="G250" s="9"/>
      <c r="H250" s="44">
        <v>95633</v>
      </c>
    </row>
    <row r="251" spans="1:8">
      <c r="A251" t="s">
        <v>286</v>
      </c>
      <c r="B251" t="s">
        <v>53</v>
      </c>
      <c r="C251" s="44">
        <f t="shared" si="3"/>
        <v>77878</v>
      </c>
      <c r="D251" s="44">
        <v>0</v>
      </c>
      <c r="E251" s="45">
        <v>0</v>
      </c>
      <c r="F251" s="44">
        <v>0</v>
      </c>
      <c r="G251" s="9"/>
      <c r="H251" s="44">
        <v>77878</v>
      </c>
    </row>
    <row r="252" spans="1:8">
      <c r="A252" t="s">
        <v>328</v>
      </c>
      <c r="B252" t="s">
        <v>95</v>
      </c>
      <c r="C252" s="44">
        <f t="shared" si="3"/>
        <v>59762</v>
      </c>
      <c r="D252" s="44">
        <v>1793</v>
      </c>
      <c r="E252" s="45">
        <v>0</v>
      </c>
      <c r="F252" s="44">
        <v>0</v>
      </c>
      <c r="G252" s="9"/>
      <c r="H252" s="44">
        <v>61555</v>
      </c>
    </row>
    <row r="253" spans="1:8">
      <c r="A253" t="s">
        <v>330</v>
      </c>
      <c r="B253" t="s">
        <v>95</v>
      </c>
      <c r="C253" s="44">
        <f t="shared" si="3"/>
        <v>59762</v>
      </c>
      <c r="D253" s="44">
        <v>1195</v>
      </c>
      <c r="E253" s="45">
        <v>0</v>
      </c>
      <c r="F253" s="44">
        <v>0</v>
      </c>
      <c r="G253" s="9"/>
      <c r="H253" s="44">
        <v>60957</v>
      </c>
    </row>
    <row r="254" spans="1:8">
      <c r="A254" t="s">
        <v>227</v>
      </c>
      <c r="B254" t="s">
        <v>41</v>
      </c>
      <c r="C254" s="44">
        <f t="shared" si="3"/>
        <v>99236</v>
      </c>
      <c r="D254" s="44">
        <v>300</v>
      </c>
      <c r="E254" s="45">
        <v>10500</v>
      </c>
      <c r="F254" s="44">
        <v>3876</v>
      </c>
      <c r="G254" s="9"/>
      <c r="H254" s="44">
        <v>113912</v>
      </c>
    </row>
    <row r="255" spans="1:8">
      <c r="A255" t="s">
        <v>250</v>
      </c>
      <c r="B255" t="s">
        <v>49</v>
      </c>
      <c r="C255" s="44">
        <f t="shared" si="3"/>
        <v>93429</v>
      </c>
      <c r="D255" s="44">
        <v>0</v>
      </c>
      <c r="E255" s="45">
        <v>0</v>
      </c>
      <c r="F255" s="44">
        <v>3634</v>
      </c>
      <c r="G255" s="9"/>
      <c r="H255" s="44">
        <v>97063</v>
      </c>
    </row>
    <row r="256" spans="1:8">
      <c r="A256" t="s">
        <v>262</v>
      </c>
      <c r="B256" t="s">
        <v>49</v>
      </c>
      <c r="C256" s="44">
        <f t="shared" si="3"/>
        <v>89634</v>
      </c>
      <c r="D256" s="44">
        <v>0</v>
      </c>
      <c r="E256" s="45">
        <v>0</v>
      </c>
      <c r="F256" s="44">
        <v>0</v>
      </c>
      <c r="G256" s="9"/>
      <c r="H256" s="44">
        <v>89634</v>
      </c>
    </row>
    <row r="257" spans="1:8">
      <c r="A257" t="s">
        <v>309</v>
      </c>
      <c r="B257" t="s">
        <v>1587</v>
      </c>
      <c r="C257" s="44">
        <f t="shared" si="3"/>
        <v>62787</v>
      </c>
      <c r="D257" s="44">
        <v>2225</v>
      </c>
      <c r="E257" s="45">
        <v>0</v>
      </c>
      <c r="F257" s="44">
        <v>2643</v>
      </c>
      <c r="G257" s="9"/>
      <c r="H257" s="44">
        <v>67655</v>
      </c>
    </row>
    <row r="258" spans="1:8">
      <c r="A258" t="s">
        <v>329</v>
      </c>
      <c r="B258" t="s">
        <v>1587</v>
      </c>
      <c r="C258" s="44">
        <f t="shared" si="3"/>
        <v>59888</v>
      </c>
      <c r="D258" s="44">
        <v>1120</v>
      </c>
      <c r="E258" s="45">
        <v>0</v>
      </c>
      <c r="F258" s="44">
        <v>0</v>
      </c>
      <c r="G258" s="9"/>
      <c r="H258" s="44">
        <v>61008</v>
      </c>
    </row>
    <row r="259" spans="1:8">
      <c r="A259" t="s">
        <v>334</v>
      </c>
      <c r="B259" t="s">
        <v>1587</v>
      </c>
      <c r="C259" s="44">
        <f t="shared" si="3"/>
        <v>57458</v>
      </c>
      <c r="D259" s="44">
        <v>324</v>
      </c>
      <c r="E259" s="45">
        <v>0</v>
      </c>
      <c r="F259" s="44">
        <v>0</v>
      </c>
      <c r="G259" s="9"/>
      <c r="H259" s="44">
        <v>57782</v>
      </c>
    </row>
    <row r="260" spans="1:8">
      <c r="A260" t="s">
        <v>256</v>
      </c>
      <c r="B260" t="s">
        <v>55</v>
      </c>
      <c r="C260" s="44">
        <f t="shared" si="3"/>
        <v>93278</v>
      </c>
      <c r="D260" s="44">
        <v>0</v>
      </c>
      <c r="E260" s="45">
        <v>0</v>
      </c>
      <c r="F260" s="44">
        <v>0</v>
      </c>
      <c r="G260" s="9"/>
      <c r="H260" s="44">
        <v>93278</v>
      </c>
    </row>
    <row r="261" spans="1:8">
      <c r="A261" t="s">
        <v>344</v>
      </c>
      <c r="B261" t="s">
        <v>102</v>
      </c>
      <c r="C261" s="44">
        <f t="shared" si="3"/>
        <v>48927</v>
      </c>
      <c r="D261" s="44">
        <v>600</v>
      </c>
      <c r="E261" s="45">
        <v>5770</v>
      </c>
      <c r="F261" s="44">
        <v>0</v>
      </c>
      <c r="G261" s="9"/>
      <c r="H261" s="44">
        <v>55297</v>
      </c>
    </row>
    <row r="262" spans="1:8">
      <c r="A262" t="s">
        <v>352</v>
      </c>
      <c r="B262" t="s">
        <v>102</v>
      </c>
      <c r="C262" s="44">
        <f t="shared" si="3"/>
        <v>46526</v>
      </c>
      <c r="D262" s="44">
        <v>0</v>
      </c>
      <c r="E262" s="45">
        <v>2596</v>
      </c>
      <c r="F262" s="44">
        <v>747</v>
      </c>
      <c r="G262" s="9"/>
      <c r="H262" s="44">
        <v>49869</v>
      </c>
    </row>
    <row r="263" spans="1:8">
      <c r="A263" t="s">
        <v>288</v>
      </c>
      <c r="B263" t="s">
        <v>71</v>
      </c>
      <c r="C263" s="44">
        <f t="shared" si="3"/>
        <v>64558</v>
      </c>
      <c r="D263" s="44">
        <v>5749</v>
      </c>
      <c r="E263" s="45">
        <v>3609</v>
      </c>
      <c r="F263" s="44">
        <v>3316</v>
      </c>
      <c r="G263" s="9"/>
      <c r="H263" s="44">
        <v>77232</v>
      </c>
    </row>
    <row r="264" spans="1:8">
      <c r="A264" t="s">
        <v>313</v>
      </c>
      <c r="B264" t="s">
        <v>71</v>
      </c>
      <c r="C264" s="44">
        <f t="shared" si="3"/>
        <v>56449</v>
      </c>
      <c r="D264" s="44">
        <v>2192</v>
      </c>
      <c r="E264" s="45">
        <v>8187</v>
      </c>
      <c r="F264" s="44">
        <v>0</v>
      </c>
      <c r="G264" s="9"/>
      <c r="H264" s="44">
        <v>66828</v>
      </c>
    </row>
    <row r="265" spans="1:8">
      <c r="A265" t="s">
        <v>251</v>
      </c>
      <c r="B265" t="s">
        <v>50</v>
      </c>
      <c r="C265" s="44">
        <f t="shared" si="3"/>
        <v>77459</v>
      </c>
      <c r="D265" s="44">
        <v>11274</v>
      </c>
      <c r="E265" s="45">
        <v>3707</v>
      </c>
      <c r="F265" s="44">
        <v>4161</v>
      </c>
      <c r="G265" s="9"/>
      <c r="H265" s="44">
        <v>96601</v>
      </c>
    </row>
    <row r="266" spans="1:8">
      <c r="A266" t="s">
        <v>219</v>
      </c>
      <c r="B266" t="s">
        <v>36</v>
      </c>
      <c r="C266" s="44">
        <f t="shared" ref="C266:C282" si="4">H266-F266-D266-E266</f>
        <v>76716</v>
      </c>
      <c r="D266" s="44">
        <v>12359</v>
      </c>
      <c r="E266" s="45">
        <v>23275</v>
      </c>
      <c r="F266" s="44">
        <v>5841</v>
      </c>
      <c r="G266" s="9"/>
      <c r="H266" s="44">
        <v>118191</v>
      </c>
    </row>
    <row r="267" spans="1:8">
      <c r="A267" t="s">
        <v>231</v>
      </c>
      <c r="B267" t="s">
        <v>36</v>
      </c>
      <c r="C267" s="44">
        <f t="shared" si="4"/>
        <v>79715</v>
      </c>
      <c r="D267" s="44">
        <v>5738</v>
      </c>
      <c r="E267" s="45">
        <v>19381</v>
      </c>
      <c r="F267" s="44">
        <v>6917</v>
      </c>
      <c r="H267" s="44">
        <v>111751</v>
      </c>
    </row>
    <row r="268" spans="1:8">
      <c r="A268" t="s">
        <v>238</v>
      </c>
      <c r="B268" t="s">
        <v>36</v>
      </c>
      <c r="C268" s="44">
        <f t="shared" si="4"/>
        <v>76716</v>
      </c>
      <c r="D268" s="44">
        <v>6447</v>
      </c>
      <c r="E268" s="45">
        <v>16145</v>
      </c>
      <c r="F268" s="44">
        <v>7428</v>
      </c>
      <c r="G268" s="9"/>
      <c r="H268" s="44">
        <v>106736</v>
      </c>
    </row>
    <row r="269" spans="1:8">
      <c r="A269" t="s">
        <v>220</v>
      </c>
      <c r="B269" t="s">
        <v>37</v>
      </c>
      <c r="C269" s="44">
        <f t="shared" si="4"/>
        <v>106327</v>
      </c>
      <c r="D269" s="44">
        <v>4704</v>
      </c>
      <c r="E269" s="45">
        <v>412</v>
      </c>
      <c r="F269" s="44">
        <v>5200</v>
      </c>
      <c r="G269" s="9"/>
      <c r="H269" s="44">
        <v>116643</v>
      </c>
    </row>
    <row r="270" spans="1:8">
      <c r="A270" t="s">
        <v>326</v>
      </c>
      <c r="B270" t="s">
        <v>94</v>
      </c>
      <c r="C270" s="44">
        <f t="shared" si="4"/>
        <v>56194</v>
      </c>
      <c r="D270" s="44">
        <v>3330</v>
      </c>
      <c r="E270" s="45">
        <v>2810</v>
      </c>
      <c r="F270" s="44">
        <v>0</v>
      </c>
      <c r="G270" s="9"/>
      <c r="H270" s="44">
        <v>62334</v>
      </c>
    </row>
    <row r="271" spans="1:8">
      <c r="A271" t="s">
        <v>335</v>
      </c>
      <c r="B271" t="s">
        <v>94</v>
      </c>
      <c r="C271" s="44">
        <f t="shared" si="4"/>
        <v>55495</v>
      </c>
      <c r="D271" s="44">
        <v>2265</v>
      </c>
      <c r="E271" s="45">
        <v>0</v>
      </c>
      <c r="F271" s="44">
        <v>0</v>
      </c>
      <c r="G271" s="9"/>
      <c r="H271" s="44">
        <v>57760</v>
      </c>
    </row>
    <row r="272" spans="1:8">
      <c r="A272" t="s">
        <v>268</v>
      </c>
      <c r="B272" t="s">
        <v>63</v>
      </c>
      <c r="C272" s="44">
        <f t="shared" si="4"/>
        <v>64357</v>
      </c>
      <c r="D272" s="44">
        <v>4462</v>
      </c>
      <c r="E272" s="45">
        <v>14046</v>
      </c>
      <c r="F272" s="44">
        <v>3333</v>
      </c>
      <c r="G272" s="9"/>
      <c r="H272" s="44">
        <v>86198</v>
      </c>
    </row>
    <row r="273" spans="1:8">
      <c r="A273" t="s">
        <v>362</v>
      </c>
      <c r="B273" t="s">
        <v>111</v>
      </c>
      <c r="C273" s="44">
        <f t="shared" si="4"/>
        <v>42203</v>
      </c>
      <c r="D273" s="44">
        <v>0</v>
      </c>
      <c r="E273" s="45">
        <v>2468</v>
      </c>
      <c r="F273" s="44">
        <v>0</v>
      </c>
      <c r="G273" s="9"/>
      <c r="H273" s="44">
        <v>44671</v>
      </c>
    </row>
    <row r="274" spans="1:8">
      <c r="A274" t="s">
        <v>294</v>
      </c>
      <c r="B274" t="s">
        <v>77</v>
      </c>
      <c r="C274" s="44">
        <f t="shared" si="4"/>
        <v>58496</v>
      </c>
      <c r="D274" s="44">
        <v>1710</v>
      </c>
      <c r="E274" s="45">
        <v>11958</v>
      </c>
      <c r="F274" s="44">
        <v>2452</v>
      </c>
      <c r="G274" s="9"/>
      <c r="H274" s="44">
        <v>74616</v>
      </c>
    </row>
    <row r="275" spans="1:8">
      <c r="A275" t="s">
        <v>299</v>
      </c>
      <c r="B275" t="s">
        <v>77</v>
      </c>
      <c r="C275" s="44">
        <f t="shared" si="4"/>
        <v>58746</v>
      </c>
      <c r="D275" s="44">
        <v>3452</v>
      </c>
      <c r="E275" s="45">
        <v>8297</v>
      </c>
      <c r="F275" s="44">
        <v>1553</v>
      </c>
      <c r="G275" s="9"/>
      <c r="H275" s="44">
        <v>72048</v>
      </c>
    </row>
    <row r="276" spans="1:8">
      <c r="A276" t="s">
        <v>322</v>
      </c>
      <c r="B276" t="s">
        <v>77</v>
      </c>
      <c r="C276" s="44">
        <f t="shared" si="4"/>
        <v>52148</v>
      </c>
      <c r="D276" s="44">
        <v>960</v>
      </c>
      <c r="E276" s="45">
        <v>8409</v>
      </c>
      <c r="F276" s="44">
        <v>1378</v>
      </c>
      <c r="G276" s="9"/>
      <c r="H276" s="44">
        <v>62895</v>
      </c>
    </row>
    <row r="277" spans="1:8">
      <c r="A277" t="s">
        <v>259</v>
      </c>
      <c r="B277" t="s">
        <v>57</v>
      </c>
      <c r="C277" s="44">
        <f t="shared" si="4"/>
        <v>85884</v>
      </c>
      <c r="D277" s="44">
        <v>3759</v>
      </c>
      <c r="E277" s="45">
        <v>2189</v>
      </c>
      <c r="F277" s="44">
        <v>0</v>
      </c>
      <c r="G277" s="9"/>
      <c r="H277" s="44">
        <v>91832</v>
      </c>
    </row>
    <row r="278" spans="1:8">
      <c r="A278" t="s">
        <v>358</v>
      </c>
      <c r="B278" t="s">
        <v>108</v>
      </c>
      <c r="C278" s="44">
        <f t="shared" si="4"/>
        <v>44823</v>
      </c>
      <c r="D278" s="44">
        <v>0</v>
      </c>
      <c r="E278" s="45">
        <v>1226</v>
      </c>
      <c r="F278" s="44">
        <v>0</v>
      </c>
      <c r="G278" s="9"/>
      <c r="H278" s="44">
        <v>46049</v>
      </c>
    </row>
    <row r="279" spans="1:8">
      <c r="A279" t="s">
        <v>325</v>
      </c>
      <c r="B279" t="s">
        <v>93</v>
      </c>
      <c r="C279" s="44">
        <f t="shared" si="4"/>
        <v>57531</v>
      </c>
      <c r="D279" s="44">
        <v>716</v>
      </c>
      <c r="E279" s="45">
        <v>4234</v>
      </c>
      <c r="F279" s="44">
        <v>0</v>
      </c>
      <c r="G279" s="9"/>
      <c r="H279" s="44">
        <v>62481</v>
      </c>
    </row>
    <row r="280" spans="1:8">
      <c r="A280" t="s">
        <v>354</v>
      </c>
      <c r="B280" t="s">
        <v>93</v>
      </c>
      <c r="C280" s="44">
        <f t="shared" si="4"/>
        <v>42494</v>
      </c>
      <c r="D280" s="44">
        <v>0</v>
      </c>
      <c r="E280" s="45">
        <v>4422</v>
      </c>
      <c r="F280" s="44">
        <v>0</v>
      </c>
      <c r="G280" s="9"/>
      <c r="H280" s="44">
        <v>46916</v>
      </c>
    </row>
    <row r="281" spans="1:8">
      <c r="A281" t="s">
        <v>296</v>
      </c>
      <c r="B281" t="s">
        <v>79</v>
      </c>
      <c r="C281" s="44">
        <f t="shared" si="4"/>
        <v>59494</v>
      </c>
      <c r="D281" s="44">
        <v>3655</v>
      </c>
      <c r="E281" s="45">
        <v>8289</v>
      </c>
      <c r="F281" s="44">
        <v>2447</v>
      </c>
      <c r="G281" s="9"/>
      <c r="H281" s="44">
        <v>73885</v>
      </c>
    </row>
    <row r="282" spans="1:8">
      <c r="A282" t="s">
        <v>365</v>
      </c>
      <c r="B282" t="s">
        <v>79</v>
      </c>
      <c r="C282" s="47">
        <f t="shared" si="4"/>
        <v>37729</v>
      </c>
      <c r="D282" s="47">
        <v>1398</v>
      </c>
      <c r="E282" s="49">
        <v>1787</v>
      </c>
      <c r="F282" s="47">
        <v>0</v>
      </c>
      <c r="G282" s="12"/>
      <c r="H282" s="47">
        <v>40914</v>
      </c>
    </row>
    <row r="284" spans="1:8" ht="13.5" thickBot="1">
      <c r="B284" s="29" t="s">
        <v>404</v>
      </c>
      <c r="C284" s="13">
        <f>SUM(C10:C282)</f>
        <v>21754674.600000001</v>
      </c>
      <c r="D284" s="13">
        <f t="shared" ref="D284:H284" si="5">SUM(D10:D282)</f>
        <v>3216196</v>
      </c>
      <c r="E284" s="13">
        <f t="shared" si="5"/>
        <v>3106993</v>
      </c>
      <c r="F284" s="13">
        <f t="shared" si="5"/>
        <v>1912764</v>
      </c>
      <c r="G284" s="13">
        <f t="shared" si="5"/>
        <v>0</v>
      </c>
      <c r="H284" s="13">
        <f t="shared" si="5"/>
        <v>29990627.600000001</v>
      </c>
    </row>
    <row r="285" spans="1:8" ht="13.5" thickTop="1"/>
    <row r="286" spans="1:8">
      <c r="A286" s="20" t="s">
        <v>1531</v>
      </c>
      <c r="B286" s="29" t="s">
        <v>1537</v>
      </c>
      <c r="C286" s="44">
        <f>MAX(C10:C282)</f>
        <v>230933</v>
      </c>
      <c r="D286" s="44">
        <f>MAX(D10:D282)</f>
        <v>71717</v>
      </c>
      <c r="E286" s="44">
        <f>MAX(E10:E282)</f>
        <v>78197</v>
      </c>
      <c r="F286" s="44">
        <f>MAX(F10:F282)</f>
        <v>199668</v>
      </c>
      <c r="G286" s="9"/>
      <c r="H286" s="44">
        <f>MAX(H10:H282)</f>
        <v>425775</v>
      </c>
    </row>
    <row r="287" spans="1:8">
      <c r="A287" s="50">
        <v>273</v>
      </c>
      <c r="B287" s="29" t="s">
        <v>1532</v>
      </c>
      <c r="C287" s="44">
        <f>AVERAGE(C10:C282)</f>
        <v>79687.452747252755</v>
      </c>
      <c r="D287" s="44">
        <f>AVERAGE(D10:D282)</f>
        <v>11867.881918819188</v>
      </c>
      <c r="E287" s="44">
        <f>AVERAGE(E10:E282)</f>
        <v>11464.918819188191</v>
      </c>
      <c r="F287" s="44">
        <f>AVERAGE(F10:F282)</f>
        <v>7006.4615384615381</v>
      </c>
      <c r="G287" s="9"/>
      <c r="H287" s="44">
        <f>AVERAGE(H10:H282)</f>
        <v>109855.77875457876</v>
      </c>
    </row>
    <row r="288" spans="1:8">
      <c r="B288" s="29" t="s">
        <v>1533</v>
      </c>
      <c r="C288" s="44">
        <f>MEDIAN(C10:C282)</f>
        <v>74542</v>
      </c>
      <c r="D288" s="44">
        <f t="shared" ref="D288:F288" si="6">MEDIAN(D10:D282)</f>
        <v>2433</v>
      </c>
      <c r="E288" s="44">
        <f t="shared" si="6"/>
        <v>3532</v>
      </c>
      <c r="F288" s="44">
        <f t="shared" si="6"/>
        <v>3637</v>
      </c>
      <c r="G288" s="9"/>
      <c r="H288" s="44">
        <f>MEDIAN(H10:H282)</f>
        <v>97925</v>
      </c>
    </row>
    <row r="289" spans="1:8">
      <c r="C289" s="14"/>
      <c r="D289" s="14"/>
      <c r="E289" s="14"/>
      <c r="F289" s="14"/>
      <c r="G289" s="14"/>
      <c r="H289" s="14"/>
    </row>
    <row r="291" spans="1:8">
      <c r="A291" s="41" t="s">
        <v>1577</v>
      </c>
      <c r="B291" s="43"/>
      <c r="C291" s="43"/>
      <c r="D291" s="43"/>
      <c r="E291" s="43"/>
      <c r="F291" s="43"/>
      <c r="G291" s="43"/>
      <c r="H291" s="43"/>
    </row>
    <row r="292" spans="1:8" ht="5.25" customHeight="1">
      <c r="A292" s="42"/>
      <c r="B292" s="43"/>
      <c r="C292" s="43"/>
      <c r="D292" s="43"/>
      <c r="E292" s="43"/>
      <c r="F292" s="43"/>
      <c r="G292" s="43"/>
      <c r="H292" s="43"/>
    </row>
    <row r="293" spans="1:8" ht="111.75" customHeight="1">
      <c r="A293" s="64" t="s">
        <v>1580</v>
      </c>
      <c r="B293" s="64"/>
      <c r="C293" s="64"/>
      <c r="D293" s="64"/>
      <c r="E293" s="64"/>
      <c r="F293" s="64"/>
      <c r="G293" s="43"/>
      <c r="H293" s="43"/>
    </row>
    <row r="294" spans="1:8" ht="87.75" customHeight="1">
      <c r="A294" s="64" t="s">
        <v>1584</v>
      </c>
      <c r="B294" s="64"/>
      <c r="C294" s="64"/>
      <c r="D294" s="64"/>
      <c r="E294" s="64"/>
      <c r="F294" s="64"/>
      <c r="G294" s="43"/>
      <c r="H294" s="43"/>
    </row>
    <row r="295" spans="1:8" ht="113.25" customHeight="1">
      <c r="A295" s="64" t="s">
        <v>1582</v>
      </c>
      <c r="B295" s="64"/>
      <c r="C295" s="64"/>
      <c r="D295" s="64"/>
      <c r="E295" s="64"/>
      <c r="F295" s="64"/>
      <c r="G295" s="43"/>
      <c r="H295" s="43"/>
    </row>
    <row r="296" spans="1:8" ht="36.75" customHeight="1">
      <c r="A296" s="64" t="s">
        <v>1581</v>
      </c>
      <c r="B296" s="64"/>
      <c r="C296" s="64"/>
      <c r="D296" s="64"/>
      <c r="E296" s="64"/>
      <c r="F296" s="64"/>
      <c r="G296" s="43"/>
      <c r="H296" s="43"/>
    </row>
    <row r="297" spans="1:8" ht="100.5" customHeight="1">
      <c r="A297" s="64" t="s">
        <v>1583</v>
      </c>
      <c r="B297" s="64"/>
      <c r="C297" s="64"/>
      <c r="D297" s="64"/>
      <c r="E297" s="64"/>
      <c r="F297" s="64"/>
      <c r="G297" s="43"/>
      <c r="H297" s="43"/>
    </row>
    <row r="300" spans="1:8">
      <c r="A300" s="20" t="s">
        <v>1572</v>
      </c>
    </row>
    <row r="301" spans="1:8">
      <c r="A301" s="20" t="s">
        <v>1573</v>
      </c>
    </row>
  </sheetData>
  <sortState ref="A8:H280">
    <sortCondition ref="B8:B280"/>
    <sortCondition descending="1" ref="H8:H280"/>
    <sortCondition ref="A8:A280"/>
  </sortState>
  <mergeCells count="6">
    <mergeCell ref="A297:F297"/>
    <mergeCell ref="A5:H5"/>
    <mergeCell ref="A293:F293"/>
    <mergeCell ref="A294:F294"/>
    <mergeCell ref="A295:F295"/>
    <mergeCell ref="A296:F296"/>
  </mergeCells>
  <printOptions horizontalCentered="1"/>
  <pageMargins left="0.75" right="0.5" top="0.75" bottom="1" header="0.5" footer="0.75"/>
  <pageSetup orientation="landscape" r:id="rId1"/>
  <headerFooter>
    <oddFooter xml:space="preserve">&amp;L&amp;"Arial,Bold"                      PublicSafetyProject.org&amp;C&amp;"Arial,Bold"Page &amp;P of &amp;N&amp;R&amp;"Arial,Bold"Public Record Data                          </oddFooter>
  </headerFooter>
</worksheet>
</file>

<file path=xl/worksheets/sheet7.xml><?xml version="1.0" encoding="utf-8"?>
<worksheet xmlns="http://schemas.openxmlformats.org/spreadsheetml/2006/main" xmlns:r="http://schemas.openxmlformats.org/officeDocument/2006/relationships">
  <dimension ref="A1:AB453"/>
  <sheetViews>
    <sheetView tabSelected="1" workbookViewId="0"/>
  </sheetViews>
  <sheetFormatPr defaultRowHeight="12.75"/>
  <cols>
    <col min="1" max="1" width="20.85546875" bestFit="1" customWidth="1"/>
    <col min="2" max="2" width="20.28515625" bestFit="1" customWidth="1"/>
    <col min="3" max="3" width="15.5703125" bestFit="1" customWidth="1"/>
    <col min="4" max="4" width="10.7109375" bestFit="1" customWidth="1"/>
    <col min="5" max="5" width="14" bestFit="1" customWidth="1"/>
    <col min="6" max="6" width="10.42578125" bestFit="1" customWidth="1"/>
    <col min="7" max="7" width="29.28515625" bestFit="1" customWidth="1"/>
    <col min="8" max="8" width="27.7109375" bestFit="1" customWidth="1"/>
    <col min="9" max="9" width="10.7109375" bestFit="1" customWidth="1"/>
    <col min="10" max="11" width="11.85546875" customWidth="1"/>
    <col min="12" max="12" width="9.7109375" customWidth="1"/>
    <col min="13" max="13" width="11.28515625" bestFit="1" customWidth="1"/>
    <col min="14" max="15" width="10.7109375" bestFit="1" customWidth="1"/>
    <col min="16" max="16" width="10.7109375" customWidth="1"/>
    <col min="17" max="17" width="2.7109375" customWidth="1"/>
    <col min="18" max="18" width="10.7109375" bestFit="1" customWidth="1"/>
    <col min="19" max="19" width="11.140625" customWidth="1"/>
    <col min="20" max="20" width="6.42578125" bestFit="1" customWidth="1"/>
    <col min="21" max="21" width="11.5703125" bestFit="1" customWidth="1"/>
    <col min="22" max="22" width="13.28515625" customWidth="1"/>
    <col min="23" max="23" width="13.140625" customWidth="1"/>
    <col min="24" max="28" width="10.85546875" bestFit="1" customWidth="1"/>
  </cols>
  <sheetData>
    <row r="1" spans="1:28">
      <c r="A1" s="20" t="s">
        <v>1572</v>
      </c>
    </row>
    <row r="2" spans="1:28">
      <c r="A2" s="20" t="s">
        <v>1573</v>
      </c>
    </row>
    <row r="3" spans="1:28">
      <c r="A3" s="22"/>
    </row>
    <row r="5" spans="1:28">
      <c r="A5" s="65" t="s">
        <v>387</v>
      </c>
      <c r="B5" s="65"/>
      <c r="C5" s="65"/>
      <c r="D5" s="65"/>
      <c r="E5" s="65"/>
      <c r="F5" s="65"/>
      <c r="G5" s="65"/>
      <c r="H5" s="65"/>
      <c r="I5" s="65"/>
      <c r="J5" s="65"/>
      <c r="K5" s="65"/>
      <c r="L5" s="65"/>
      <c r="M5" s="65"/>
      <c r="N5" s="65"/>
      <c r="O5" s="65"/>
      <c r="P5" s="65"/>
      <c r="Q5" s="65"/>
      <c r="R5" s="65"/>
      <c r="S5" s="65"/>
    </row>
    <row r="6" spans="1:28" ht="13.5" thickBot="1">
      <c r="A6" s="1"/>
      <c r="B6" s="1"/>
      <c r="C6" s="1"/>
      <c r="D6" s="1"/>
      <c r="E6" s="1"/>
      <c r="F6" s="1"/>
      <c r="G6" s="1"/>
      <c r="H6" s="1"/>
      <c r="I6" s="1"/>
      <c r="J6" s="1"/>
      <c r="K6" s="28"/>
      <c r="L6" s="1"/>
      <c r="M6" s="28"/>
      <c r="N6" s="1"/>
      <c r="O6" s="1"/>
      <c r="P6" s="28"/>
      <c r="Q6" s="1"/>
      <c r="R6" s="1"/>
      <c r="S6" s="1"/>
      <c r="W6" s="18" t="s">
        <v>405</v>
      </c>
      <c r="X6" s="20" t="s">
        <v>1455</v>
      </c>
    </row>
    <row r="7" spans="1:28">
      <c r="A7" s="4"/>
      <c r="B7" s="4"/>
      <c r="C7" s="4"/>
      <c r="D7" s="4"/>
      <c r="E7" s="4"/>
      <c r="F7" s="4"/>
      <c r="G7" s="4"/>
      <c r="H7" s="4"/>
      <c r="I7" s="4" t="s">
        <v>0</v>
      </c>
      <c r="J7" s="4" t="s">
        <v>1</v>
      </c>
      <c r="K7" s="4" t="s">
        <v>1</v>
      </c>
      <c r="L7" s="4"/>
      <c r="M7" s="4"/>
      <c r="N7" s="4" t="s">
        <v>401</v>
      </c>
      <c r="O7" s="4" t="s">
        <v>1585</v>
      </c>
      <c r="P7" s="4" t="s">
        <v>1585</v>
      </c>
      <c r="Q7" s="4"/>
      <c r="R7" s="5" t="s">
        <v>404</v>
      </c>
      <c r="W7" s="18" t="s">
        <v>404</v>
      </c>
    </row>
    <row r="8" spans="1:28" ht="13.5" thickBot="1">
      <c r="A8" s="6" t="s">
        <v>2</v>
      </c>
      <c r="B8" s="7" t="s">
        <v>419</v>
      </c>
      <c r="C8" s="7" t="s">
        <v>1422</v>
      </c>
      <c r="D8" s="7" t="s">
        <v>420</v>
      </c>
      <c r="E8" s="7" t="s">
        <v>421</v>
      </c>
      <c r="F8" s="7" t="s">
        <v>1126</v>
      </c>
      <c r="G8" s="7" t="s">
        <v>406</v>
      </c>
      <c r="H8" s="7" t="s">
        <v>3</v>
      </c>
      <c r="I8" s="7" t="s">
        <v>4</v>
      </c>
      <c r="J8" s="7" t="s">
        <v>5</v>
      </c>
      <c r="K8" s="7" t="s">
        <v>1535</v>
      </c>
      <c r="L8" s="7" t="s">
        <v>6</v>
      </c>
      <c r="M8" s="7" t="s">
        <v>1534</v>
      </c>
      <c r="N8" s="7" t="s">
        <v>402</v>
      </c>
      <c r="O8" s="7" t="s">
        <v>7</v>
      </c>
      <c r="P8" s="7" t="s">
        <v>1536</v>
      </c>
      <c r="Q8" s="7"/>
      <c r="R8" s="8" t="s">
        <v>4</v>
      </c>
      <c r="T8" s="17" t="s">
        <v>388</v>
      </c>
      <c r="U8" s="17" t="s">
        <v>389</v>
      </c>
      <c r="V8" s="17" t="s">
        <v>403</v>
      </c>
      <c r="W8" s="17" t="s">
        <v>416</v>
      </c>
      <c r="X8" s="19">
        <v>0.05</v>
      </c>
      <c r="Y8" s="19">
        <v>0.1</v>
      </c>
      <c r="Z8" s="19">
        <v>0.15</v>
      </c>
      <c r="AA8" s="19">
        <v>0.2</v>
      </c>
      <c r="AB8" s="19">
        <v>0.25</v>
      </c>
    </row>
    <row r="9" spans="1:28">
      <c r="I9" s="9"/>
      <c r="J9" s="9"/>
      <c r="K9" s="9"/>
      <c r="L9" s="9"/>
      <c r="M9" s="9"/>
      <c r="N9" s="9"/>
      <c r="O9" s="9"/>
      <c r="P9" s="9"/>
      <c r="Q9" s="9"/>
      <c r="R9" s="9"/>
    </row>
    <row r="10" spans="1:28">
      <c r="A10" t="s">
        <v>115</v>
      </c>
      <c r="B10" t="s">
        <v>854</v>
      </c>
      <c r="C10" t="s">
        <v>1157</v>
      </c>
      <c r="D10" t="s">
        <v>423</v>
      </c>
      <c r="E10" t="s">
        <v>422</v>
      </c>
      <c r="F10" t="s">
        <v>1130</v>
      </c>
      <c r="G10" t="s">
        <v>408</v>
      </c>
      <c r="H10" t="s">
        <v>8</v>
      </c>
      <c r="I10" s="44">
        <f t="shared" ref="I10:I73" si="0">R10-O10-J10-L10</f>
        <v>225627</v>
      </c>
      <c r="J10" s="45">
        <v>480</v>
      </c>
      <c r="K10" s="46">
        <f>J10/I10</f>
        <v>2.1274049648313366E-3</v>
      </c>
      <c r="L10" s="45">
        <v>0</v>
      </c>
      <c r="M10" s="46">
        <f>L10/I10</f>
        <v>0</v>
      </c>
      <c r="N10" s="45">
        <f>SUM(I10:L10)</f>
        <v>226107.00212740496</v>
      </c>
      <c r="O10" s="45">
        <v>199668</v>
      </c>
      <c r="P10" s="46">
        <f>O10/I10</f>
        <v>0.88494728024571523</v>
      </c>
      <c r="Q10" s="10"/>
      <c r="R10" s="45">
        <v>425775</v>
      </c>
      <c r="T10" s="50">
        <f>COUNT(R10)</f>
        <v>1</v>
      </c>
      <c r="U10" s="51">
        <f>T10/T282</f>
        <v>3.663003663003663E-3</v>
      </c>
      <c r="V10" s="52" t="s">
        <v>390</v>
      </c>
      <c r="W10" s="44">
        <f>R10</f>
        <v>425775</v>
      </c>
      <c r="X10" s="44">
        <f>0.05*W10</f>
        <v>21288.75</v>
      </c>
      <c r="Y10" s="44">
        <f>0.1*W10</f>
        <v>42577.5</v>
      </c>
      <c r="Z10" s="44">
        <f>0.15*W10</f>
        <v>63866.25</v>
      </c>
      <c r="AA10" s="44">
        <f>0.2*W10</f>
        <v>85155</v>
      </c>
      <c r="AB10" s="44">
        <f>0.25*W10</f>
        <v>106443.75</v>
      </c>
    </row>
    <row r="11" spans="1:28">
      <c r="A11" t="s">
        <v>116</v>
      </c>
      <c r="B11" t="s">
        <v>855</v>
      </c>
      <c r="C11" t="s">
        <v>1158</v>
      </c>
      <c r="D11" t="s">
        <v>425</v>
      </c>
      <c r="E11" t="s">
        <v>424</v>
      </c>
      <c r="F11" t="s">
        <v>1131</v>
      </c>
      <c r="G11" t="s">
        <v>408</v>
      </c>
      <c r="H11" t="s">
        <v>9</v>
      </c>
      <c r="I11" s="44">
        <f t="shared" si="0"/>
        <v>160909</v>
      </c>
      <c r="J11" s="44">
        <v>6444</v>
      </c>
      <c r="K11" s="46">
        <f t="shared" ref="K11:K74" si="1">J11/I11</f>
        <v>4.0047480252813704E-2</v>
      </c>
      <c r="L11" s="45">
        <v>0</v>
      </c>
      <c r="M11" s="46">
        <f t="shared" ref="M11:M74" si="2">L11/I11</f>
        <v>0</v>
      </c>
      <c r="N11" s="45">
        <f t="shared" ref="N11:N74" si="3">SUM(I11:L11)</f>
        <v>167353.04004748026</v>
      </c>
      <c r="O11" s="45">
        <v>159723</v>
      </c>
      <c r="P11" s="46">
        <f t="shared" ref="P11:P74" si="4">O11/I11</f>
        <v>0.99262937436687815</v>
      </c>
      <c r="Q11" s="10"/>
      <c r="R11" s="45">
        <v>327076</v>
      </c>
      <c r="T11" s="50">
        <f>COUNT(R10:R11)</f>
        <v>2</v>
      </c>
      <c r="U11" s="51">
        <f>T11/T282</f>
        <v>7.326007326007326E-3</v>
      </c>
      <c r="V11" s="52" t="s">
        <v>391</v>
      </c>
      <c r="W11" s="44">
        <f>W10+R11</f>
        <v>752851</v>
      </c>
      <c r="X11" s="44">
        <f t="shared" ref="X11:X74" si="5">0.05*W11</f>
        <v>37642.550000000003</v>
      </c>
      <c r="Y11" s="44">
        <f t="shared" ref="Y11:Y74" si="6">0.1*W11</f>
        <v>75285.100000000006</v>
      </c>
      <c r="Z11" s="44">
        <f t="shared" ref="Z11:Z74" si="7">0.15*W11</f>
        <v>112927.65</v>
      </c>
      <c r="AA11" s="44">
        <f t="shared" ref="AA11:AA74" si="8">0.2*W11</f>
        <v>150570.20000000001</v>
      </c>
      <c r="AB11" s="44">
        <f t="shared" ref="AB11:AB74" si="9">0.25*W11</f>
        <v>188212.75</v>
      </c>
    </row>
    <row r="12" spans="1:28">
      <c r="A12" t="s">
        <v>117</v>
      </c>
      <c r="B12" t="s">
        <v>856</v>
      </c>
      <c r="C12" t="s">
        <v>1159</v>
      </c>
      <c r="D12" t="s">
        <v>427</v>
      </c>
      <c r="E12" t="s">
        <v>426</v>
      </c>
      <c r="F12" t="s">
        <v>1132</v>
      </c>
      <c r="G12" t="s">
        <v>409</v>
      </c>
      <c r="H12" t="s">
        <v>10</v>
      </c>
      <c r="I12" s="44">
        <f t="shared" si="0"/>
        <v>225794</v>
      </c>
      <c r="J12" s="44">
        <v>297</v>
      </c>
      <c r="K12" s="46">
        <f t="shared" si="1"/>
        <v>1.3153582468976147E-3</v>
      </c>
      <c r="L12" s="44">
        <v>0</v>
      </c>
      <c r="M12" s="46">
        <f t="shared" si="2"/>
        <v>0</v>
      </c>
      <c r="N12" s="45">
        <f t="shared" si="3"/>
        <v>226091.00131535824</v>
      </c>
      <c r="O12" s="44">
        <v>43961</v>
      </c>
      <c r="P12" s="46">
        <f t="shared" si="4"/>
        <v>0.19469516461907757</v>
      </c>
      <c r="Q12" s="9"/>
      <c r="R12" s="44">
        <v>270052</v>
      </c>
      <c r="T12" s="50"/>
      <c r="U12" s="50"/>
      <c r="V12" s="50"/>
      <c r="W12" s="44">
        <f t="shared" ref="W12:W75" si="10">W11+R12</f>
        <v>1022903</v>
      </c>
      <c r="X12" s="44">
        <f t="shared" si="5"/>
        <v>51145.15</v>
      </c>
      <c r="Y12" s="44">
        <f t="shared" si="6"/>
        <v>102290.3</v>
      </c>
      <c r="Z12" s="44">
        <f t="shared" si="7"/>
        <v>153435.44999999998</v>
      </c>
      <c r="AA12" s="44">
        <f t="shared" si="8"/>
        <v>204580.6</v>
      </c>
      <c r="AB12" s="44">
        <f t="shared" si="9"/>
        <v>255725.75</v>
      </c>
    </row>
    <row r="13" spans="1:28">
      <c r="A13" t="s">
        <v>118</v>
      </c>
      <c r="B13" t="s">
        <v>857</v>
      </c>
      <c r="C13" t="s">
        <v>1160</v>
      </c>
      <c r="D13" t="s">
        <v>427</v>
      </c>
      <c r="E13" t="s">
        <v>428</v>
      </c>
      <c r="F13" t="s">
        <v>1133</v>
      </c>
      <c r="G13" t="s">
        <v>409</v>
      </c>
      <c r="H13" t="s">
        <v>11</v>
      </c>
      <c r="I13" s="44">
        <f t="shared" si="0"/>
        <v>113314</v>
      </c>
      <c r="J13" s="44">
        <v>61228</v>
      </c>
      <c r="K13" s="46">
        <f t="shared" si="1"/>
        <v>0.54033923433997566</v>
      </c>
      <c r="L13" s="44">
        <v>43094</v>
      </c>
      <c r="M13" s="46">
        <f t="shared" si="2"/>
        <v>0.38030605220890623</v>
      </c>
      <c r="N13" s="45">
        <f t="shared" si="3"/>
        <v>217636.54033923434</v>
      </c>
      <c r="O13" s="44">
        <v>41232</v>
      </c>
      <c r="P13" s="46">
        <f t="shared" si="4"/>
        <v>0.36387383730165734</v>
      </c>
      <c r="Q13" s="9"/>
      <c r="R13" s="44">
        <v>258868</v>
      </c>
      <c r="T13" s="50"/>
      <c r="U13" s="50"/>
      <c r="V13" s="50"/>
      <c r="W13" s="44">
        <f t="shared" si="10"/>
        <v>1281771</v>
      </c>
      <c r="X13" s="44">
        <f t="shared" si="5"/>
        <v>64088.55</v>
      </c>
      <c r="Y13" s="44">
        <f t="shared" si="6"/>
        <v>128177.1</v>
      </c>
      <c r="Z13" s="44">
        <f t="shared" si="7"/>
        <v>192265.65</v>
      </c>
      <c r="AA13" s="44">
        <f t="shared" si="8"/>
        <v>256354.2</v>
      </c>
      <c r="AB13" s="44">
        <f t="shared" si="9"/>
        <v>320442.75</v>
      </c>
    </row>
    <row r="14" spans="1:28">
      <c r="A14" t="s">
        <v>119</v>
      </c>
      <c r="B14" t="s">
        <v>858</v>
      </c>
      <c r="C14" t="s">
        <v>1161</v>
      </c>
      <c r="D14" t="s">
        <v>430</v>
      </c>
      <c r="E14" t="s">
        <v>429</v>
      </c>
      <c r="F14" t="s">
        <v>1132</v>
      </c>
      <c r="G14" t="s">
        <v>409</v>
      </c>
      <c r="H14" t="s">
        <v>11</v>
      </c>
      <c r="I14" s="44">
        <f t="shared" si="0"/>
        <v>104383</v>
      </c>
      <c r="J14" s="44">
        <v>71717</v>
      </c>
      <c r="K14" s="46">
        <f t="shared" si="1"/>
        <v>0.68705632143165074</v>
      </c>
      <c r="L14" s="44">
        <v>34114</v>
      </c>
      <c r="M14" s="46">
        <f t="shared" si="2"/>
        <v>0.32681566921816774</v>
      </c>
      <c r="N14" s="45">
        <f t="shared" si="3"/>
        <v>210214.68705632142</v>
      </c>
      <c r="O14" s="44">
        <v>48495</v>
      </c>
      <c r="P14" s="46">
        <f t="shared" si="4"/>
        <v>0.46458714541639923</v>
      </c>
      <c r="Q14" s="9"/>
      <c r="R14" s="44">
        <v>258709</v>
      </c>
      <c r="T14" s="50"/>
      <c r="U14" s="50"/>
      <c r="V14" s="50"/>
      <c r="W14" s="44">
        <f t="shared" si="10"/>
        <v>1540480</v>
      </c>
      <c r="X14" s="44">
        <f t="shared" si="5"/>
        <v>77024</v>
      </c>
      <c r="Y14" s="44">
        <f t="shared" si="6"/>
        <v>154048</v>
      </c>
      <c r="Z14" s="44">
        <f t="shared" si="7"/>
        <v>231072</v>
      </c>
      <c r="AA14" s="44">
        <f t="shared" si="8"/>
        <v>308096</v>
      </c>
      <c r="AB14" s="44">
        <f t="shared" si="9"/>
        <v>385120</v>
      </c>
    </row>
    <row r="15" spans="1:28">
      <c r="A15" t="s">
        <v>120</v>
      </c>
      <c r="B15" t="s">
        <v>859</v>
      </c>
      <c r="C15" t="s">
        <v>1162</v>
      </c>
      <c r="D15" t="s">
        <v>432</v>
      </c>
      <c r="E15" t="s">
        <v>431</v>
      </c>
      <c r="F15" t="s">
        <v>1134</v>
      </c>
      <c r="G15" t="s">
        <v>409</v>
      </c>
      <c r="H15" t="s">
        <v>12</v>
      </c>
      <c r="I15" s="44">
        <f t="shared" si="0"/>
        <v>197959</v>
      </c>
      <c r="J15" s="44">
        <v>17779</v>
      </c>
      <c r="K15" s="46">
        <f t="shared" si="1"/>
        <v>8.9811526629251515E-2</v>
      </c>
      <c r="L15" s="44">
        <v>0</v>
      </c>
      <c r="M15" s="46">
        <f t="shared" si="2"/>
        <v>0</v>
      </c>
      <c r="N15" s="45">
        <f t="shared" si="3"/>
        <v>215738.08981152662</v>
      </c>
      <c r="O15" s="44">
        <f>8825+11562+22408</f>
        <v>42795</v>
      </c>
      <c r="P15" s="46">
        <f t="shared" si="4"/>
        <v>0.21618112841547998</v>
      </c>
      <c r="Q15" s="9"/>
      <c r="R15" s="44">
        <v>258533</v>
      </c>
      <c r="T15" s="50"/>
      <c r="U15" s="50"/>
      <c r="V15" s="50"/>
      <c r="W15" s="44">
        <f t="shared" si="10"/>
        <v>1799013</v>
      </c>
      <c r="X15" s="44">
        <f t="shared" si="5"/>
        <v>89950.650000000009</v>
      </c>
      <c r="Y15" s="44">
        <f t="shared" si="6"/>
        <v>179901.30000000002</v>
      </c>
      <c r="Z15" s="44">
        <f t="shared" si="7"/>
        <v>269851.95</v>
      </c>
      <c r="AA15" s="44">
        <f t="shared" si="8"/>
        <v>359802.60000000003</v>
      </c>
      <c r="AB15" s="44">
        <f t="shared" si="9"/>
        <v>449753.25</v>
      </c>
    </row>
    <row r="16" spans="1:28">
      <c r="A16" t="s">
        <v>121</v>
      </c>
      <c r="B16" t="s">
        <v>860</v>
      </c>
      <c r="C16" t="s">
        <v>1163</v>
      </c>
      <c r="D16" t="s">
        <v>434</v>
      </c>
      <c r="E16" t="s">
        <v>433</v>
      </c>
      <c r="F16" t="s">
        <v>1132</v>
      </c>
      <c r="G16" t="s">
        <v>409</v>
      </c>
      <c r="H16" t="s">
        <v>13</v>
      </c>
      <c r="I16" s="44">
        <f t="shared" si="0"/>
        <v>166988</v>
      </c>
      <c r="J16" s="44">
        <v>360</v>
      </c>
      <c r="K16" s="46">
        <f t="shared" si="1"/>
        <v>2.1558435336670899E-3</v>
      </c>
      <c r="L16" s="44">
        <v>39473</v>
      </c>
      <c r="M16" s="46">
        <f t="shared" si="2"/>
        <v>0.23638225501233623</v>
      </c>
      <c r="N16" s="45">
        <f t="shared" si="3"/>
        <v>206821.00215584354</v>
      </c>
      <c r="O16" s="44">
        <v>49882</v>
      </c>
      <c r="P16" s="46">
        <f t="shared" si="4"/>
        <v>0.29871607540661604</v>
      </c>
      <c r="Q16" s="9"/>
      <c r="R16" s="44">
        <v>256703</v>
      </c>
      <c r="T16" s="50"/>
      <c r="U16" s="50"/>
      <c r="V16" s="50"/>
      <c r="W16" s="44">
        <f t="shared" si="10"/>
        <v>2055716</v>
      </c>
      <c r="X16" s="44">
        <f t="shared" si="5"/>
        <v>102785.8</v>
      </c>
      <c r="Y16" s="44">
        <f t="shared" si="6"/>
        <v>205571.6</v>
      </c>
      <c r="Z16" s="44">
        <f t="shared" si="7"/>
        <v>308357.39999999997</v>
      </c>
      <c r="AA16" s="44">
        <f t="shared" si="8"/>
        <v>411143.2</v>
      </c>
      <c r="AB16" s="44">
        <f t="shared" si="9"/>
        <v>513929</v>
      </c>
    </row>
    <row r="17" spans="1:28">
      <c r="A17" t="s">
        <v>122</v>
      </c>
      <c r="B17" t="s">
        <v>861</v>
      </c>
      <c r="C17" t="s">
        <v>1164</v>
      </c>
      <c r="D17" t="s">
        <v>436</v>
      </c>
      <c r="E17" t="s">
        <v>435</v>
      </c>
      <c r="F17" t="s">
        <v>1135</v>
      </c>
      <c r="G17" t="s">
        <v>14</v>
      </c>
      <c r="H17" t="s">
        <v>14</v>
      </c>
      <c r="I17" s="44">
        <f t="shared" si="0"/>
        <v>230933</v>
      </c>
      <c r="J17" s="45">
        <v>0</v>
      </c>
      <c r="K17" s="46">
        <f t="shared" si="1"/>
        <v>0</v>
      </c>
      <c r="L17" s="45">
        <v>0</v>
      </c>
      <c r="M17" s="46">
        <f t="shared" si="2"/>
        <v>0</v>
      </c>
      <c r="N17" s="45">
        <f t="shared" si="3"/>
        <v>230933</v>
      </c>
      <c r="O17" s="45">
        <v>24094</v>
      </c>
      <c r="P17" s="46">
        <f t="shared" si="4"/>
        <v>0.10433329147415051</v>
      </c>
      <c r="Q17" s="10"/>
      <c r="R17" s="45">
        <v>255027</v>
      </c>
      <c r="T17" s="50"/>
      <c r="U17" s="50"/>
      <c r="V17" s="50"/>
      <c r="W17" s="44">
        <f t="shared" si="10"/>
        <v>2310743</v>
      </c>
      <c r="X17" s="44">
        <f t="shared" si="5"/>
        <v>115537.15000000001</v>
      </c>
      <c r="Y17" s="44">
        <f t="shared" si="6"/>
        <v>231074.30000000002</v>
      </c>
      <c r="Z17" s="44">
        <f t="shared" si="7"/>
        <v>346611.45</v>
      </c>
      <c r="AA17" s="44">
        <f t="shared" si="8"/>
        <v>462148.60000000003</v>
      </c>
      <c r="AB17" s="44">
        <f t="shared" si="9"/>
        <v>577685.75</v>
      </c>
    </row>
    <row r="18" spans="1:28">
      <c r="A18" t="s">
        <v>123</v>
      </c>
      <c r="B18" t="s">
        <v>862</v>
      </c>
      <c r="C18" t="s">
        <v>1165</v>
      </c>
      <c r="D18" t="s">
        <v>438</v>
      </c>
      <c r="E18" t="s">
        <v>437</v>
      </c>
      <c r="F18" t="s">
        <v>1136</v>
      </c>
      <c r="G18" t="s">
        <v>408</v>
      </c>
      <c r="H18" t="s">
        <v>9</v>
      </c>
      <c r="I18" s="44">
        <f t="shared" si="0"/>
        <v>203611</v>
      </c>
      <c r="J18" s="44">
        <v>22934</v>
      </c>
      <c r="K18" s="46">
        <f t="shared" si="1"/>
        <v>0.11263635068832234</v>
      </c>
      <c r="L18" s="44">
        <v>0</v>
      </c>
      <c r="M18" s="46">
        <f t="shared" si="2"/>
        <v>0</v>
      </c>
      <c r="N18" s="45">
        <f t="shared" si="3"/>
        <v>226545.11263635068</v>
      </c>
      <c r="O18" s="44">
        <v>27570</v>
      </c>
      <c r="P18" s="46">
        <f t="shared" si="4"/>
        <v>0.13540525806562514</v>
      </c>
      <c r="Q18" s="9"/>
      <c r="R18" s="44">
        <v>254115</v>
      </c>
      <c r="T18" s="50"/>
      <c r="U18" s="50"/>
      <c r="V18" s="50"/>
      <c r="W18" s="44">
        <f t="shared" si="10"/>
        <v>2564858</v>
      </c>
      <c r="X18" s="44">
        <f t="shared" si="5"/>
        <v>128242.90000000001</v>
      </c>
      <c r="Y18" s="44">
        <f t="shared" si="6"/>
        <v>256485.80000000002</v>
      </c>
      <c r="Z18" s="44">
        <f t="shared" si="7"/>
        <v>384728.7</v>
      </c>
      <c r="AA18" s="44">
        <f t="shared" si="8"/>
        <v>512971.60000000003</v>
      </c>
      <c r="AB18" s="44">
        <f t="shared" si="9"/>
        <v>641214.5</v>
      </c>
    </row>
    <row r="19" spans="1:28">
      <c r="A19" t="s">
        <v>124</v>
      </c>
      <c r="B19" t="s">
        <v>863</v>
      </c>
      <c r="C19" t="s">
        <v>1166</v>
      </c>
      <c r="D19" t="s">
        <v>436</v>
      </c>
      <c r="E19" t="s">
        <v>439</v>
      </c>
      <c r="F19" t="s">
        <v>1137</v>
      </c>
      <c r="G19" t="s">
        <v>409</v>
      </c>
      <c r="H19" t="s">
        <v>13</v>
      </c>
      <c r="I19" s="44">
        <f t="shared" si="0"/>
        <v>167269</v>
      </c>
      <c r="J19" s="44">
        <v>360</v>
      </c>
      <c r="K19" s="46">
        <f t="shared" si="1"/>
        <v>2.1522218701612375E-3</v>
      </c>
      <c r="L19" s="44">
        <v>35468</v>
      </c>
      <c r="M19" s="46">
        <f t="shared" si="2"/>
        <v>0.21204168136355211</v>
      </c>
      <c r="N19" s="45">
        <f t="shared" si="3"/>
        <v>203097.00215222186</v>
      </c>
      <c r="O19" s="44">
        <v>47233</v>
      </c>
      <c r="P19" s="46">
        <f t="shared" si="4"/>
        <v>0.2823774877592381</v>
      </c>
      <c r="R19" s="44">
        <v>250330</v>
      </c>
      <c r="T19" s="50">
        <f>COUNT(R10:R19)</f>
        <v>10</v>
      </c>
      <c r="U19" s="51">
        <f>T19/T282</f>
        <v>3.6630036630036632E-2</v>
      </c>
      <c r="V19" s="52" t="s">
        <v>392</v>
      </c>
      <c r="W19" s="44">
        <f t="shared" si="10"/>
        <v>2815188</v>
      </c>
      <c r="X19" s="44">
        <f t="shared" si="5"/>
        <v>140759.4</v>
      </c>
      <c r="Y19" s="44">
        <f t="shared" si="6"/>
        <v>281518.8</v>
      </c>
      <c r="Z19" s="44">
        <f t="shared" si="7"/>
        <v>422278.2</v>
      </c>
      <c r="AA19" s="44">
        <f t="shared" si="8"/>
        <v>563037.6</v>
      </c>
      <c r="AB19" s="44">
        <f t="shared" si="9"/>
        <v>703797</v>
      </c>
    </row>
    <row r="20" spans="1:28">
      <c r="A20" t="s">
        <v>125</v>
      </c>
      <c r="B20" t="s">
        <v>864</v>
      </c>
      <c r="C20" t="s">
        <v>1167</v>
      </c>
      <c r="D20" t="s">
        <v>441</v>
      </c>
      <c r="E20" t="s">
        <v>440</v>
      </c>
      <c r="F20" t="s">
        <v>1138</v>
      </c>
      <c r="G20" t="s">
        <v>409</v>
      </c>
      <c r="H20" t="s">
        <v>11</v>
      </c>
      <c r="I20" s="44">
        <f t="shared" si="0"/>
        <v>103552</v>
      </c>
      <c r="J20" s="44">
        <v>52899</v>
      </c>
      <c r="K20" s="46">
        <f t="shared" si="1"/>
        <v>0.51084479295426455</v>
      </c>
      <c r="L20" s="44">
        <v>42952</v>
      </c>
      <c r="M20" s="46">
        <f t="shared" si="2"/>
        <v>0.41478677379480838</v>
      </c>
      <c r="N20" s="45">
        <f t="shared" si="3"/>
        <v>199403.51084479297</v>
      </c>
      <c r="O20" s="44">
        <v>28860</v>
      </c>
      <c r="P20" s="46">
        <f t="shared" si="4"/>
        <v>0.27870055624227441</v>
      </c>
      <c r="Q20" s="9"/>
      <c r="R20" s="44">
        <v>228263</v>
      </c>
      <c r="T20" s="50"/>
      <c r="U20" s="50"/>
      <c r="V20" s="50"/>
      <c r="W20" s="44">
        <f t="shared" si="10"/>
        <v>3043451</v>
      </c>
      <c r="X20" s="44">
        <f t="shared" si="5"/>
        <v>152172.55000000002</v>
      </c>
      <c r="Y20" s="44">
        <f t="shared" si="6"/>
        <v>304345.10000000003</v>
      </c>
      <c r="Z20" s="44">
        <f t="shared" si="7"/>
        <v>456517.64999999997</v>
      </c>
      <c r="AA20" s="44">
        <f t="shared" si="8"/>
        <v>608690.20000000007</v>
      </c>
      <c r="AB20" s="44">
        <f t="shared" si="9"/>
        <v>760862.75</v>
      </c>
    </row>
    <row r="21" spans="1:28">
      <c r="A21" t="s">
        <v>126</v>
      </c>
      <c r="B21" t="s">
        <v>865</v>
      </c>
      <c r="C21" t="s">
        <v>1168</v>
      </c>
      <c r="D21" t="s">
        <v>443</v>
      </c>
      <c r="E21" t="s">
        <v>442</v>
      </c>
      <c r="F21" t="s">
        <v>1136</v>
      </c>
      <c r="G21" t="s">
        <v>408</v>
      </c>
      <c r="H21" t="s">
        <v>9</v>
      </c>
      <c r="I21" s="44">
        <f t="shared" si="0"/>
        <v>186148</v>
      </c>
      <c r="J21" s="44">
        <v>22771</v>
      </c>
      <c r="K21" s="46">
        <f t="shared" si="1"/>
        <v>0.12232739540580613</v>
      </c>
      <c r="L21" s="44">
        <v>0</v>
      </c>
      <c r="M21" s="46">
        <f t="shared" si="2"/>
        <v>0</v>
      </c>
      <c r="N21" s="45">
        <f t="shared" si="3"/>
        <v>208919.12232739539</v>
      </c>
      <c r="O21" s="44">
        <v>16616</v>
      </c>
      <c r="P21" s="46">
        <f t="shared" si="4"/>
        <v>8.9262307411307126E-2</v>
      </c>
      <c r="Q21" s="9"/>
      <c r="R21" s="44">
        <v>225535</v>
      </c>
      <c r="T21" s="50"/>
      <c r="U21" s="50"/>
      <c r="V21" s="50"/>
      <c r="W21" s="44">
        <f t="shared" si="10"/>
        <v>3268986</v>
      </c>
      <c r="X21" s="44">
        <f t="shared" si="5"/>
        <v>163449.30000000002</v>
      </c>
      <c r="Y21" s="44">
        <f t="shared" si="6"/>
        <v>326898.60000000003</v>
      </c>
      <c r="Z21" s="44">
        <f t="shared" si="7"/>
        <v>490347.89999999997</v>
      </c>
      <c r="AA21" s="44">
        <f t="shared" si="8"/>
        <v>653797.20000000007</v>
      </c>
      <c r="AB21" s="44">
        <f t="shared" si="9"/>
        <v>817246.5</v>
      </c>
    </row>
    <row r="22" spans="1:28">
      <c r="A22" t="s">
        <v>127</v>
      </c>
      <c r="B22" t="s">
        <v>866</v>
      </c>
      <c r="C22" t="s">
        <v>1161</v>
      </c>
      <c r="D22" t="s">
        <v>430</v>
      </c>
      <c r="E22" t="s">
        <v>444</v>
      </c>
      <c r="F22" t="s">
        <v>1132</v>
      </c>
      <c r="G22" t="s">
        <v>409</v>
      </c>
      <c r="H22" t="s">
        <v>15</v>
      </c>
      <c r="I22" s="44">
        <f t="shared" si="0"/>
        <v>82040</v>
      </c>
      <c r="J22" s="44">
        <v>49558</v>
      </c>
      <c r="K22" s="46">
        <f t="shared" si="1"/>
        <v>0.60407118478790833</v>
      </c>
      <c r="L22" s="44">
        <v>59302</v>
      </c>
      <c r="M22" s="46">
        <f t="shared" si="2"/>
        <v>0.72284251584592885</v>
      </c>
      <c r="N22" s="45">
        <f t="shared" si="3"/>
        <v>190900.60407118479</v>
      </c>
      <c r="O22" s="44">
        <v>32716</v>
      </c>
      <c r="P22" s="46">
        <f t="shared" si="4"/>
        <v>0.39878108239882981</v>
      </c>
      <c r="Q22" s="9"/>
      <c r="R22" s="44">
        <v>223616</v>
      </c>
      <c r="T22" s="50"/>
      <c r="U22" s="50"/>
      <c r="V22" s="50"/>
      <c r="W22" s="44">
        <f t="shared" si="10"/>
        <v>3492602</v>
      </c>
      <c r="X22" s="44">
        <f t="shared" si="5"/>
        <v>174630.1</v>
      </c>
      <c r="Y22" s="44">
        <f t="shared" si="6"/>
        <v>349260.2</v>
      </c>
      <c r="Z22" s="44">
        <f t="shared" si="7"/>
        <v>523890.3</v>
      </c>
      <c r="AA22" s="44">
        <f t="shared" si="8"/>
        <v>698520.4</v>
      </c>
      <c r="AB22" s="44">
        <f t="shared" si="9"/>
        <v>873150.5</v>
      </c>
    </row>
    <row r="23" spans="1:28">
      <c r="A23" t="s">
        <v>128</v>
      </c>
      <c r="B23" t="s">
        <v>867</v>
      </c>
      <c r="C23" t="s">
        <v>1169</v>
      </c>
      <c r="D23" t="s">
        <v>430</v>
      </c>
      <c r="E23" t="s">
        <v>445</v>
      </c>
      <c r="F23" t="s">
        <v>1139</v>
      </c>
      <c r="G23" t="s">
        <v>409</v>
      </c>
      <c r="H23" t="s">
        <v>13</v>
      </c>
      <c r="I23" s="44">
        <f t="shared" si="0"/>
        <v>167269</v>
      </c>
      <c r="J23" s="44">
        <v>8011</v>
      </c>
      <c r="K23" s="46">
        <f t="shared" si="1"/>
        <v>4.7892915005171309E-2</v>
      </c>
      <c r="L23" s="44">
        <v>32790</v>
      </c>
      <c r="M23" s="46">
        <f t="shared" si="2"/>
        <v>0.19603154200718603</v>
      </c>
      <c r="N23" s="45">
        <f t="shared" si="3"/>
        <v>208070.047892915</v>
      </c>
      <c r="O23" s="44">
        <v>13848</v>
      </c>
      <c r="P23" s="46">
        <f t="shared" si="4"/>
        <v>8.2788801272202256E-2</v>
      </c>
      <c r="Q23" s="9"/>
      <c r="R23" s="44">
        <v>221918</v>
      </c>
      <c r="T23" s="50"/>
      <c r="U23" s="50"/>
      <c r="V23" s="50"/>
      <c r="W23" s="44">
        <f t="shared" si="10"/>
        <v>3714520</v>
      </c>
      <c r="X23" s="44">
        <f t="shared" si="5"/>
        <v>185726</v>
      </c>
      <c r="Y23" s="44">
        <f t="shared" si="6"/>
        <v>371452</v>
      </c>
      <c r="Z23" s="44">
        <f t="shared" si="7"/>
        <v>557178</v>
      </c>
      <c r="AA23" s="44">
        <f t="shared" si="8"/>
        <v>742904</v>
      </c>
      <c r="AB23" s="44">
        <f t="shared" si="9"/>
        <v>928630</v>
      </c>
    </row>
    <row r="24" spans="1:28">
      <c r="A24" t="s">
        <v>129</v>
      </c>
      <c r="B24" t="s">
        <v>868</v>
      </c>
      <c r="C24" t="s">
        <v>1170</v>
      </c>
      <c r="D24" t="s">
        <v>430</v>
      </c>
      <c r="E24" t="s">
        <v>446</v>
      </c>
      <c r="F24" t="s">
        <v>1140</v>
      </c>
      <c r="G24" t="s">
        <v>409</v>
      </c>
      <c r="H24" t="s">
        <v>11</v>
      </c>
      <c r="I24" s="44">
        <f t="shared" si="0"/>
        <v>104517</v>
      </c>
      <c r="J24" s="44">
        <v>52899</v>
      </c>
      <c r="K24" s="46">
        <f t="shared" si="1"/>
        <v>0.50612818967249351</v>
      </c>
      <c r="L24" s="44">
        <v>42157</v>
      </c>
      <c r="M24" s="46">
        <f t="shared" si="2"/>
        <v>0.40335065109025325</v>
      </c>
      <c r="N24" s="45">
        <f t="shared" si="3"/>
        <v>199573.50612818968</v>
      </c>
      <c r="O24" s="44">
        <v>20572</v>
      </c>
      <c r="P24" s="46">
        <f t="shared" si="4"/>
        <v>0.19682922395399791</v>
      </c>
      <c r="Q24" s="9"/>
      <c r="R24" s="44">
        <v>220145</v>
      </c>
      <c r="T24" s="50"/>
      <c r="U24" s="50"/>
      <c r="V24" s="50"/>
      <c r="W24" s="44">
        <f t="shared" si="10"/>
        <v>3934665</v>
      </c>
      <c r="X24" s="44">
        <f t="shared" si="5"/>
        <v>196733.25</v>
      </c>
      <c r="Y24" s="44">
        <f t="shared" si="6"/>
        <v>393466.5</v>
      </c>
      <c r="Z24" s="44">
        <f t="shared" si="7"/>
        <v>590199.75</v>
      </c>
      <c r="AA24" s="44">
        <f t="shared" si="8"/>
        <v>786933</v>
      </c>
      <c r="AB24" s="44">
        <f t="shared" si="9"/>
        <v>983666.25</v>
      </c>
    </row>
    <row r="25" spans="1:28">
      <c r="A25" t="s">
        <v>130</v>
      </c>
      <c r="B25" t="s">
        <v>869</v>
      </c>
      <c r="C25" t="s">
        <v>1171</v>
      </c>
      <c r="D25" t="s">
        <v>448</v>
      </c>
      <c r="E25" t="s">
        <v>447</v>
      </c>
      <c r="F25" t="s">
        <v>1139</v>
      </c>
      <c r="G25" t="s">
        <v>408</v>
      </c>
      <c r="H25" t="s">
        <v>16</v>
      </c>
      <c r="I25" s="44">
        <f t="shared" si="0"/>
        <v>165277</v>
      </c>
      <c r="J25" s="44">
        <v>19740</v>
      </c>
      <c r="K25" s="46">
        <f t="shared" si="1"/>
        <v>0.11943585616873491</v>
      </c>
      <c r="L25" s="44">
        <v>3532</v>
      </c>
      <c r="M25" s="46">
        <f t="shared" si="2"/>
        <v>2.1370184599188029E-2</v>
      </c>
      <c r="N25" s="45">
        <f t="shared" si="3"/>
        <v>188549.11943585618</v>
      </c>
      <c r="O25" s="44">
        <v>22840</v>
      </c>
      <c r="P25" s="46">
        <f t="shared" si="4"/>
        <v>0.13819224695511173</v>
      </c>
      <c r="Q25" s="9"/>
      <c r="R25" s="44">
        <v>211389</v>
      </c>
      <c r="T25" s="50"/>
      <c r="U25" s="50"/>
      <c r="V25" s="50"/>
      <c r="W25" s="44">
        <f t="shared" si="10"/>
        <v>4146054</v>
      </c>
      <c r="X25" s="44">
        <f t="shared" si="5"/>
        <v>207302.7</v>
      </c>
      <c r="Y25" s="44">
        <f t="shared" si="6"/>
        <v>414605.4</v>
      </c>
      <c r="Z25" s="44">
        <f t="shared" si="7"/>
        <v>621908.1</v>
      </c>
      <c r="AA25" s="44">
        <f t="shared" si="8"/>
        <v>829210.8</v>
      </c>
      <c r="AB25" s="44">
        <f t="shared" si="9"/>
        <v>1036513.5</v>
      </c>
    </row>
    <row r="26" spans="1:28">
      <c r="A26" t="s">
        <v>131</v>
      </c>
      <c r="B26" t="s">
        <v>870</v>
      </c>
      <c r="C26" t="s">
        <v>1172</v>
      </c>
      <c r="D26" t="s">
        <v>450</v>
      </c>
      <c r="E26" t="s">
        <v>449</v>
      </c>
      <c r="F26" t="s">
        <v>1134</v>
      </c>
      <c r="G26" t="s">
        <v>408</v>
      </c>
      <c r="H26" t="s">
        <v>16</v>
      </c>
      <c r="I26" s="44">
        <f t="shared" si="0"/>
        <v>164558</v>
      </c>
      <c r="J26" s="44">
        <v>18541</v>
      </c>
      <c r="K26" s="46">
        <f t="shared" si="1"/>
        <v>0.11267152007195032</v>
      </c>
      <c r="L26" s="44">
        <v>9652</v>
      </c>
      <c r="M26" s="46">
        <f t="shared" si="2"/>
        <v>5.8654091566499353E-2</v>
      </c>
      <c r="N26" s="45">
        <f t="shared" si="3"/>
        <v>192751.11267152007</v>
      </c>
      <c r="O26" s="44">
        <v>17464</v>
      </c>
      <c r="P26" s="46">
        <f t="shared" si="4"/>
        <v>0.10612671520071951</v>
      </c>
      <c r="Q26" s="9"/>
      <c r="R26" s="44">
        <v>210215</v>
      </c>
      <c r="T26" s="50"/>
      <c r="U26" s="50"/>
      <c r="V26" s="50"/>
      <c r="W26" s="44">
        <f t="shared" si="10"/>
        <v>4356269</v>
      </c>
      <c r="X26" s="44">
        <f t="shared" si="5"/>
        <v>217813.45</v>
      </c>
      <c r="Y26" s="44">
        <f t="shared" si="6"/>
        <v>435626.9</v>
      </c>
      <c r="Z26" s="44">
        <f t="shared" si="7"/>
        <v>653440.35</v>
      </c>
      <c r="AA26" s="44">
        <f t="shared" si="8"/>
        <v>871253.8</v>
      </c>
      <c r="AB26" s="44">
        <f t="shared" si="9"/>
        <v>1089067.25</v>
      </c>
    </row>
    <row r="27" spans="1:28">
      <c r="A27" t="s">
        <v>132</v>
      </c>
      <c r="B27" t="s">
        <v>871</v>
      </c>
      <c r="C27" t="s">
        <v>1173</v>
      </c>
      <c r="D27" t="s">
        <v>452</v>
      </c>
      <c r="E27" t="s">
        <v>451</v>
      </c>
      <c r="F27" t="s">
        <v>1136</v>
      </c>
      <c r="G27" t="s">
        <v>409</v>
      </c>
      <c r="H27" t="s">
        <v>11</v>
      </c>
      <c r="I27" s="44">
        <f t="shared" si="0"/>
        <v>102942</v>
      </c>
      <c r="J27" s="44">
        <v>47752</v>
      </c>
      <c r="K27" s="46">
        <f t="shared" si="1"/>
        <v>0.46387286044568787</v>
      </c>
      <c r="L27" s="44">
        <v>40657</v>
      </c>
      <c r="M27" s="46">
        <f t="shared" si="2"/>
        <v>0.39495055468127682</v>
      </c>
      <c r="N27" s="45">
        <f t="shared" si="3"/>
        <v>191351.46387286045</v>
      </c>
      <c r="O27" s="44">
        <v>14906</v>
      </c>
      <c r="P27" s="46">
        <f t="shared" si="4"/>
        <v>0.14479998445726719</v>
      </c>
      <c r="Q27" s="9"/>
      <c r="R27" s="44">
        <v>206257</v>
      </c>
      <c r="T27" s="50"/>
      <c r="U27" s="50"/>
      <c r="V27" s="50"/>
      <c r="W27" s="44">
        <f t="shared" si="10"/>
        <v>4562526</v>
      </c>
      <c r="X27" s="44">
        <f t="shared" si="5"/>
        <v>228126.30000000002</v>
      </c>
      <c r="Y27" s="44">
        <f t="shared" si="6"/>
        <v>456252.60000000003</v>
      </c>
      <c r="Z27" s="44">
        <f t="shared" si="7"/>
        <v>684378.9</v>
      </c>
      <c r="AA27" s="44">
        <f t="shared" si="8"/>
        <v>912505.20000000007</v>
      </c>
      <c r="AB27" s="44">
        <f t="shared" si="9"/>
        <v>1140631.5</v>
      </c>
    </row>
    <row r="28" spans="1:28">
      <c r="A28" t="s">
        <v>133</v>
      </c>
      <c r="B28" t="s">
        <v>872</v>
      </c>
      <c r="C28" t="s">
        <v>1174</v>
      </c>
      <c r="D28" t="s">
        <v>454</v>
      </c>
      <c r="E28" t="s">
        <v>453</v>
      </c>
      <c r="F28" t="s">
        <v>1141</v>
      </c>
      <c r="G28" t="s">
        <v>408</v>
      </c>
      <c r="H28" t="s">
        <v>16</v>
      </c>
      <c r="I28" s="44">
        <f t="shared" si="0"/>
        <v>162424</v>
      </c>
      <c r="J28" s="44">
        <v>19335</v>
      </c>
      <c r="K28" s="46">
        <f t="shared" si="1"/>
        <v>0.11904028961237255</v>
      </c>
      <c r="L28" s="44">
        <v>2775</v>
      </c>
      <c r="M28" s="46">
        <f t="shared" si="2"/>
        <v>1.7084913559572475E-2</v>
      </c>
      <c r="N28" s="45">
        <f t="shared" si="3"/>
        <v>184534.1190402896</v>
      </c>
      <c r="O28" s="44">
        <f>12886+8602</f>
        <v>21488</v>
      </c>
      <c r="P28" s="46">
        <f t="shared" si="4"/>
        <v>0.13229571984435798</v>
      </c>
      <c r="Q28" s="9"/>
      <c r="R28" s="44">
        <v>206022</v>
      </c>
      <c r="T28" s="50"/>
      <c r="U28" s="50"/>
      <c r="V28" s="50"/>
      <c r="W28" s="44">
        <f t="shared" si="10"/>
        <v>4768548</v>
      </c>
      <c r="X28" s="44">
        <f t="shared" si="5"/>
        <v>238427.40000000002</v>
      </c>
      <c r="Y28" s="44">
        <f t="shared" si="6"/>
        <v>476854.80000000005</v>
      </c>
      <c r="Z28" s="44">
        <f t="shared" si="7"/>
        <v>715282.2</v>
      </c>
      <c r="AA28" s="44">
        <f t="shared" si="8"/>
        <v>953709.60000000009</v>
      </c>
      <c r="AB28" s="44">
        <f t="shared" si="9"/>
        <v>1192137</v>
      </c>
    </row>
    <row r="29" spans="1:28">
      <c r="A29" t="s">
        <v>134</v>
      </c>
      <c r="B29" t="s">
        <v>873</v>
      </c>
      <c r="C29" t="s">
        <v>1175</v>
      </c>
      <c r="D29" t="s">
        <v>423</v>
      </c>
      <c r="E29" t="s">
        <v>455</v>
      </c>
      <c r="F29" t="s">
        <v>1142</v>
      </c>
      <c r="G29" t="s">
        <v>409</v>
      </c>
      <c r="H29" t="s">
        <v>11</v>
      </c>
      <c r="I29" s="44">
        <f t="shared" si="0"/>
        <v>106133</v>
      </c>
      <c r="J29" s="44">
        <v>54704</v>
      </c>
      <c r="K29" s="46">
        <f t="shared" si="1"/>
        <v>0.51542875448729419</v>
      </c>
      <c r="L29" s="44">
        <v>36510</v>
      </c>
      <c r="M29" s="46">
        <f t="shared" si="2"/>
        <v>0.34400233669075592</v>
      </c>
      <c r="N29" s="45">
        <f t="shared" si="3"/>
        <v>197347.5154287545</v>
      </c>
      <c r="O29" s="44">
        <v>8397</v>
      </c>
      <c r="P29" s="46">
        <f t="shared" si="4"/>
        <v>7.9117710796830387E-2</v>
      </c>
      <c r="Q29" s="9"/>
      <c r="R29" s="44">
        <v>205744</v>
      </c>
      <c r="T29" s="50"/>
      <c r="U29" s="50"/>
      <c r="V29" s="50"/>
      <c r="W29" s="44">
        <f t="shared" si="10"/>
        <v>4974292</v>
      </c>
      <c r="X29" s="44">
        <f t="shared" si="5"/>
        <v>248714.6</v>
      </c>
      <c r="Y29" s="44">
        <f t="shared" si="6"/>
        <v>497429.2</v>
      </c>
      <c r="Z29" s="44">
        <f t="shared" si="7"/>
        <v>746143.79999999993</v>
      </c>
      <c r="AA29" s="44">
        <f t="shared" si="8"/>
        <v>994858.4</v>
      </c>
      <c r="AB29" s="44">
        <f t="shared" si="9"/>
        <v>1243573</v>
      </c>
    </row>
    <row r="30" spans="1:28">
      <c r="A30" t="s">
        <v>135</v>
      </c>
      <c r="B30" t="s">
        <v>874</v>
      </c>
      <c r="C30" t="s">
        <v>1176</v>
      </c>
      <c r="D30" t="s">
        <v>457</v>
      </c>
      <c r="E30" t="s">
        <v>456</v>
      </c>
      <c r="F30" t="s">
        <v>1143</v>
      </c>
      <c r="G30" t="s">
        <v>408</v>
      </c>
      <c r="H30" t="s">
        <v>16</v>
      </c>
      <c r="I30" s="44">
        <f t="shared" si="0"/>
        <v>164653.14000000001</v>
      </c>
      <c r="J30" s="44">
        <v>20413</v>
      </c>
      <c r="K30" s="46">
        <f t="shared" si="1"/>
        <v>0.12397577112710999</v>
      </c>
      <c r="L30" s="44">
        <v>4856</v>
      </c>
      <c r="M30" s="46">
        <f t="shared" si="2"/>
        <v>2.9492301209682364E-2</v>
      </c>
      <c r="N30" s="45">
        <f t="shared" si="3"/>
        <v>189922.26397577114</v>
      </c>
      <c r="O30" s="44">
        <v>14569</v>
      </c>
      <c r="P30" s="46">
        <f t="shared" si="4"/>
        <v>8.8482977002442828E-2</v>
      </c>
      <c r="Q30" s="9"/>
      <c r="R30" s="44">
        <v>204491.14</v>
      </c>
      <c r="T30" s="50"/>
      <c r="U30" s="50"/>
      <c r="V30" s="50"/>
      <c r="W30" s="44">
        <f t="shared" si="10"/>
        <v>5178783.1399999997</v>
      </c>
      <c r="X30" s="44">
        <f t="shared" si="5"/>
        <v>258939.15700000001</v>
      </c>
      <c r="Y30" s="44">
        <f t="shared" si="6"/>
        <v>517878.31400000001</v>
      </c>
      <c r="Z30" s="44">
        <f t="shared" si="7"/>
        <v>776817.4709999999</v>
      </c>
      <c r="AA30" s="44">
        <f t="shared" si="8"/>
        <v>1035756.628</v>
      </c>
      <c r="AB30" s="44">
        <f t="shared" si="9"/>
        <v>1294695.7849999999</v>
      </c>
    </row>
    <row r="31" spans="1:28">
      <c r="A31" t="s">
        <v>136</v>
      </c>
      <c r="B31" t="s">
        <v>875</v>
      </c>
      <c r="C31" t="s">
        <v>1177</v>
      </c>
      <c r="D31" t="s">
        <v>459</v>
      </c>
      <c r="E31" t="s">
        <v>458</v>
      </c>
      <c r="F31" t="s">
        <v>1141</v>
      </c>
      <c r="G31" t="s">
        <v>409</v>
      </c>
      <c r="H31" t="s">
        <v>11</v>
      </c>
      <c r="I31" s="44">
        <f t="shared" si="0"/>
        <v>104947</v>
      </c>
      <c r="J31" s="44">
        <v>38725</v>
      </c>
      <c r="K31" s="46">
        <f t="shared" si="1"/>
        <v>0.36899577882169093</v>
      </c>
      <c r="L31" s="44">
        <v>31964</v>
      </c>
      <c r="M31" s="46">
        <f t="shared" si="2"/>
        <v>0.3045727843578187</v>
      </c>
      <c r="N31" s="45">
        <f t="shared" si="3"/>
        <v>175636.36899577882</v>
      </c>
      <c r="O31" s="44">
        <v>26739</v>
      </c>
      <c r="P31" s="46">
        <f t="shared" si="4"/>
        <v>0.25478574899711282</v>
      </c>
      <c r="Q31" s="9"/>
      <c r="R31" s="44">
        <v>202375</v>
      </c>
      <c r="T31" s="50">
        <f>COUNT(R10:R31)</f>
        <v>22</v>
      </c>
      <c r="U31" s="51">
        <f>T31/T282</f>
        <v>8.0586080586080591E-2</v>
      </c>
      <c r="V31" s="52" t="s">
        <v>393</v>
      </c>
      <c r="W31" s="44">
        <f t="shared" si="10"/>
        <v>5381158.1399999997</v>
      </c>
      <c r="X31" s="44">
        <f t="shared" si="5"/>
        <v>269057.90700000001</v>
      </c>
      <c r="Y31" s="44">
        <f t="shared" si="6"/>
        <v>538115.81400000001</v>
      </c>
      <c r="Z31" s="44">
        <f t="shared" si="7"/>
        <v>807173.7209999999</v>
      </c>
      <c r="AA31" s="44">
        <f t="shared" si="8"/>
        <v>1076231.628</v>
      </c>
      <c r="AB31" s="44">
        <f t="shared" si="9"/>
        <v>1345289.5349999999</v>
      </c>
    </row>
    <row r="32" spans="1:28">
      <c r="A32" t="s">
        <v>137</v>
      </c>
      <c r="B32" t="s">
        <v>876</v>
      </c>
      <c r="C32" t="s">
        <v>1178</v>
      </c>
      <c r="D32" t="s">
        <v>461</v>
      </c>
      <c r="E32" t="s">
        <v>460</v>
      </c>
      <c r="F32" t="s">
        <v>1135</v>
      </c>
      <c r="G32" t="s">
        <v>409</v>
      </c>
      <c r="H32" t="s">
        <v>15</v>
      </c>
      <c r="I32" s="44">
        <f t="shared" si="0"/>
        <v>81493</v>
      </c>
      <c r="J32" s="44">
        <v>44813</v>
      </c>
      <c r="K32" s="46">
        <f t="shared" si="1"/>
        <v>0.54989999141030521</v>
      </c>
      <c r="L32" s="44">
        <v>61578</v>
      </c>
      <c r="M32" s="46">
        <f t="shared" si="2"/>
        <v>0.75562318235922099</v>
      </c>
      <c r="N32" s="45">
        <f t="shared" si="3"/>
        <v>187884.54989999143</v>
      </c>
      <c r="O32" s="44">
        <v>8147</v>
      </c>
      <c r="P32" s="46">
        <f t="shared" si="4"/>
        <v>9.9971776717018637E-2</v>
      </c>
      <c r="Q32" s="9"/>
      <c r="R32" s="44">
        <v>196031</v>
      </c>
      <c r="T32" s="50"/>
      <c r="U32" s="50"/>
      <c r="V32" s="50"/>
      <c r="W32" s="44">
        <f t="shared" si="10"/>
        <v>5577189.1399999997</v>
      </c>
      <c r="X32" s="44">
        <f t="shared" si="5"/>
        <v>278859.45699999999</v>
      </c>
      <c r="Y32" s="44">
        <f t="shared" si="6"/>
        <v>557718.91399999999</v>
      </c>
      <c r="Z32" s="44">
        <f t="shared" si="7"/>
        <v>836578.37099999993</v>
      </c>
      <c r="AA32" s="44">
        <f t="shared" si="8"/>
        <v>1115437.828</v>
      </c>
      <c r="AB32" s="44">
        <f t="shared" si="9"/>
        <v>1394297.2849999999</v>
      </c>
    </row>
    <row r="33" spans="1:28">
      <c r="A33" t="s">
        <v>138</v>
      </c>
      <c r="B33" t="s">
        <v>877</v>
      </c>
      <c r="C33" t="s">
        <v>1179</v>
      </c>
      <c r="D33" t="s">
        <v>443</v>
      </c>
      <c r="E33" t="s">
        <v>462</v>
      </c>
      <c r="F33" t="s">
        <v>1144</v>
      </c>
      <c r="G33" t="s">
        <v>410</v>
      </c>
      <c r="H33" t="s">
        <v>17</v>
      </c>
      <c r="I33" s="44">
        <f t="shared" si="0"/>
        <v>78582</v>
      </c>
      <c r="J33" s="44">
        <v>32301</v>
      </c>
      <c r="K33" s="46">
        <f t="shared" si="1"/>
        <v>0.41104833167901045</v>
      </c>
      <c r="L33" s="44">
        <v>78197</v>
      </c>
      <c r="M33" s="46">
        <f t="shared" si="2"/>
        <v>0.99510065918403701</v>
      </c>
      <c r="N33" s="45">
        <f t="shared" si="3"/>
        <v>189080.41104833168</v>
      </c>
      <c r="O33" s="44">
        <v>5478</v>
      </c>
      <c r="P33" s="46">
        <f t="shared" si="4"/>
        <v>6.9710620752844163E-2</v>
      </c>
      <c r="Q33" s="9"/>
      <c r="R33" s="44">
        <v>194558</v>
      </c>
      <c r="T33" s="50"/>
      <c r="U33" s="50"/>
      <c r="V33" s="50"/>
      <c r="W33" s="44">
        <f t="shared" si="10"/>
        <v>5771747.1399999997</v>
      </c>
      <c r="X33" s="44">
        <f t="shared" si="5"/>
        <v>288587.35700000002</v>
      </c>
      <c r="Y33" s="44">
        <f t="shared" si="6"/>
        <v>577174.71400000004</v>
      </c>
      <c r="Z33" s="44">
        <f t="shared" si="7"/>
        <v>865762.07099999988</v>
      </c>
      <c r="AA33" s="44">
        <f t="shared" si="8"/>
        <v>1154349.4280000001</v>
      </c>
      <c r="AB33" s="44">
        <f t="shared" si="9"/>
        <v>1442936.7849999999</v>
      </c>
    </row>
    <row r="34" spans="1:28">
      <c r="A34" t="s">
        <v>139</v>
      </c>
      <c r="B34" t="s">
        <v>878</v>
      </c>
      <c r="C34" t="s">
        <v>1180</v>
      </c>
      <c r="D34" t="s">
        <v>443</v>
      </c>
      <c r="E34" t="s">
        <v>463</v>
      </c>
      <c r="F34" t="s">
        <v>1132</v>
      </c>
      <c r="G34" t="s">
        <v>409</v>
      </c>
      <c r="H34" t="s">
        <v>15</v>
      </c>
      <c r="I34" s="44">
        <f t="shared" si="0"/>
        <v>87477</v>
      </c>
      <c r="J34" s="44">
        <v>39430</v>
      </c>
      <c r="K34" s="46">
        <f t="shared" si="1"/>
        <v>0.45074705351120864</v>
      </c>
      <c r="L34" s="44">
        <v>60364</v>
      </c>
      <c r="M34" s="46">
        <f t="shared" si="2"/>
        <v>0.69005567177658123</v>
      </c>
      <c r="N34" s="45">
        <f t="shared" si="3"/>
        <v>187271.45074705352</v>
      </c>
      <c r="O34" s="44">
        <v>6110</v>
      </c>
      <c r="P34" s="46">
        <f t="shared" si="4"/>
        <v>6.9846931193342246E-2</v>
      </c>
      <c r="Q34" s="9"/>
      <c r="R34" s="44">
        <v>193381</v>
      </c>
      <c r="T34" s="50"/>
      <c r="U34" s="50"/>
      <c r="V34" s="50"/>
      <c r="W34" s="44">
        <f t="shared" si="10"/>
        <v>5965128.1399999997</v>
      </c>
      <c r="X34" s="44">
        <f t="shared" si="5"/>
        <v>298256.40700000001</v>
      </c>
      <c r="Y34" s="44">
        <f t="shared" si="6"/>
        <v>596512.81400000001</v>
      </c>
      <c r="Z34" s="44">
        <f t="shared" si="7"/>
        <v>894769.2209999999</v>
      </c>
      <c r="AA34" s="44">
        <f t="shared" si="8"/>
        <v>1193025.628</v>
      </c>
      <c r="AB34" s="44">
        <f t="shared" si="9"/>
        <v>1491282.0349999999</v>
      </c>
    </row>
    <row r="35" spans="1:28">
      <c r="A35" t="s">
        <v>140</v>
      </c>
      <c r="B35" t="s">
        <v>879</v>
      </c>
      <c r="C35" t="s">
        <v>1181</v>
      </c>
      <c r="D35" t="s">
        <v>465</v>
      </c>
      <c r="E35" t="s">
        <v>464</v>
      </c>
      <c r="F35" t="s">
        <v>1143</v>
      </c>
      <c r="G35" t="s">
        <v>407</v>
      </c>
      <c r="H35" t="s">
        <v>18</v>
      </c>
      <c r="I35" s="44">
        <f t="shared" si="0"/>
        <v>81649</v>
      </c>
      <c r="J35" s="44">
        <v>39860</v>
      </c>
      <c r="K35" s="46">
        <f t="shared" si="1"/>
        <v>0.48818724050508888</v>
      </c>
      <c r="L35" s="44">
        <v>50083</v>
      </c>
      <c r="M35" s="46">
        <f t="shared" si="2"/>
        <v>0.61339391786794695</v>
      </c>
      <c r="N35" s="45">
        <f t="shared" si="3"/>
        <v>171592.48818724049</v>
      </c>
      <c r="O35" s="44">
        <v>17281</v>
      </c>
      <c r="P35" s="46">
        <f t="shared" si="4"/>
        <v>0.21164986711411041</v>
      </c>
      <c r="Q35" s="9"/>
      <c r="R35" s="44">
        <v>188873</v>
      </c>
      <c r="T35" s="50"/>
      <c r="U35" s="50"/>
      <c r="V35" s="50"/>
      <c r="W35" s="44">
        <f t="shared" si="10"/>
        <v>6154001.1399999997</v>
      </c>
      <c r="X35" s="44">
        <f t="shared" si="5"/>
        <v>307700.05699999997</v>
      </c>
      <c r="Y35" s="44">
        <f t="shared" si="6"/>
        <v>615400.11399999994</v>
      </c>
      <c r="Z35" s="44">
        <f t="shared" si="7"/>
        <v>923100.17099999997</v>
      </c>
      <c r="AA35" s="44">
        <f t="shared" si="8"/>
        <v>1230800.2279999999</v>
      </c>
      <c r="AB35" s="44">
        <f t="shared" si="9"/>
        <v>1538500.2849999999</v>
      </c>
    </row>
    <row r="36" spans="1:28">
      <c r="A36" t="s">
        <v>141</v>
      </c>
      <c r="B36" t="s">
        <v>880</v>
      </c>
      <c r="C36" t="s">
        <v>1182</v>
      </c>
      <c r="D36" t="s">
        <v>467</v>
      </c>
      <c r="E36" t="s">
        <v>466</v>
      </c>
      <c r="F36" t="s">
        <v>1130</v>
      </c>
      <c r="G36" t="s">
        <v>14</v>
      </c>
      <c r="H36" t="s">
        <v>19</v>
      </c>
      <c r="I36" s="44">
        <f t="shared" si="0"/>
        <v>179852</v>
      </c>
      <c r="J36" s="44">
        <v>0</v>
      </c>
      <c r="K36" s="46">
        <f t="shared" si="1"/>
        <v>0</v>
      </c>
      <c r="L36" s="45">
        <v>0</v>
      </c>
      <c r="M36" s="46">
        <f t="shared" si="2"/>
        <v>0</v>
      </c>
      <c r="N36" s="45">
        <f t="shared" si="3"/>
        <v>179852</v>
      </c>
      <c r="O36" s="44">
        <v>7831</v>
      </c>
      <c r="P36" s="46">
        <f t="shared" si="4"/>
        <v>4.3541356226230454E-2</v>
      </c>
      <c r="Q36" s="9"/>
      <c r="R36" s="44">
        <v>187683</v>
      </c>
      <c r="T36" s="50"/>
      <c r="U36" s="50"/>
      <c r="V36" s="50"/>
      <c r="W36" s="44">
        <f t="shared" si="10"/>
        <v>6341684.1399999997</v>
      </c>
      <c r="X36" s="44">
        <f t="shared" si="5"/>
        <v>317084.20699999999</v>
      </c>
      <c r="Y36" s="44">
        <f t="shared" si="6"/>
        <v>634168.41399999999</v>
      </c>
      <c r="Z36" s="44">
        <f t="shared" si="7"/>
        <v>951252.62099999993</v>
      </c>
      <c r="AA36" s="44">
        <f t="shared" si="8"/>
        <v>1268336.828</v>
      </c>
      <c r="AB36" s="44">
        <f t="shared" si="9"/>
        <v>1585421.0349999999</v>
      </c>
    </row>
    <row r="37" spans="1:28">
      <c r="A37" t="s">
        <v>142</v>
      </c>
      <c r="B37" t="s">
        <v>881</v>
      </c>
      <c r="C37" t="s">
        <v>1183</v>
      </c>
      <c r="D37" t="s">
        <v>469</v>
      </c>
      <c r="E37" t="s">
        <v>468</v>
      </c>
      <c r="F37" t="s">
        <v>1136</v>
      </c>
      <c r="G37" t="s">
        <v>409</v>
      </c>
      <c r="H37" t="s">
        <v>11</v>
      </c>
      <c r="I37" s="44">
        <f t="shared" si="0"/>
        <v>104693</v>
      </c>
      <c r="J37" s="44">
        <v>49233</v>
      </c>
      <c r="K37" s="46">
        <f t="shared" si="1"/>
        <v>0.47026066690227619</v>
      </c>
      <c r="L37" s="44">
        <v>23888</v>
      </c>
      <c r="M37" s="46">
        <f t="shared" si="2"/>
        <v>0.22817189305875274</v>
      </c>
      <c r="N37" s="45">
        <f t="shared" si="3"/>
        <v>177814.47026066692</v>
      </c>
      <c r="O37" s="44">
        <v>7622</v>
      </c>
      <c r="P37" s="46">
        <f t="shared" si="4"/>
        <v>7.2803339287249386E-2</v>
      </c>
      <c r="Q37" s="9"/>
      <c r="R37" s="44">
        <v>185436</v>
      </c>
      <c r="T37" s="50"/>
      <c r="U37" s="50"/>
      <c r="V37" s="50"/>
      <c r="W37" s="44">
        <f t="shared" si="10"/>
        <v>6527120.1399999997</v>
      </c>
      <c r="X37" s="44">
        <f t="shared" si="5"/>
        <v>326356.00699999998</v>
      </c>
      <c r="Y37" s="44">
        <f t="shared" si="6"/>
        <v>652712.01399999997</v>
      </c>
      <c r="Z37" s="44">
        <f t="shared" si="7"/>
        <v>979068.02099999995</v>
      </c>
      <c r="AA37" s="44">
        <f t="shared" si="8"/>
        <v>1305424.0279999999</v>
      </c>
      <c r="AB37" s="44">
        <f t="shared" si="9"/>
        <v>1631780.0349999999</v>
      </c>
    </row>
    <row r="38" spans="1:28">
      <c r="A38" t="s">
        <v>143</v>
      </c>
      <c r="B38" t="s">
        <v>882</v>
      </c>
      <c r="C38" t="s">
        <v>1184</v>
      </c>
      <c r="D38" t="s">
        <v>471</v>
      </c>
      <c r="E38" t="s">
        <v>470</v>
      </c>
      <c r="F38" t="s">
        <v>1145</v>
      </c>
      <c r="G38" t="s">
        <v>407</v>
      </c>
      <c r="H38" t="s">
        <v>18</v>
      </c>
      <c r="I38" s="44">
        <f t="shared" si="0"/>
        <v>99799</v>
      </c>
      <c r="J38" s="44">
        <v>41759</v>
      </c>
      <c r="K38" s="46">
        <f t="shared" si="1"/>
        <v>0.41843104640327056</v>
      </c>
      <c r="L38" s="44">
        <v>22269</v>
      </c>
      <c r="M38" s="46">
        <f t="shared" si="2"/>
        <v>0.22313850840188779</v>
      </c>
      <c r="N38" s="45">
        <f t="shared" si="3"/>
        <v>163827.41843104639</v>
      </c>
      <c r="O38" s="44">
        <v>18387</v>
      </c>
      <c r="P38" s="46">
        <f t="shared" si="4"/>
        <v>0.18424032304932916</v>
      </c>
      <c r="Q38" s="9"/>
      <c r="R38" s="44">
        <v>182214</v>
      </c>
      <c r="T38" s="50"/>
      <c r="U38" s="50"/>
      <c r="V38" s="50"/>
      <c r="W38" s="44">
        <f t="shared" si="10"/>
        <v>6709334.1399999997</v>
      </c>
      <c r="X38" s="44">
        <f t="shared" si="5"/>
        <v>335466.70699999999</v>
      </c>
      <c r="Y38" s="44">
        <f t="shared" si="6"/>
        <v>670933.41399999999</v>
      </c>
      <c r="Z38" s="44">
        <f t="shared" si="7"/>
        <v>1006400.1209999999</v>
      </c>
      <c r="AA38" s="44">
        <f t="shared" si="8"/>
        <v>1341866.828</v>
      </c>
      <c r="AB38" s="44">
        <f t="shared" si="9"/>
        <v>1677333.5349999999</v>
      </c>
    </row>
    <row r="39" spans="1:28">
      <c r="A39" t="s">
        <v>144</v>
      </c>
      <c r="B39" t="s">
        <v>883</v>
      </c>
      <c r="C39" t="s">
        <v>1185</v>
      </c>
      <c r="D39" t="s">
        <v>436</v>
      </c>
      <c r="E39" t="s">
        <v>472</v>
      </c>
      <c r="F39" t="s">
        <v>1131</v>
      </c>
      <c r="G39" t="s">
        <v>410</v>
      </c>
      <c r="H39" t="s">
        <v>20</v>
      </c>
      <c r="I39" s="44">
        <f t="shared" si="0"/>
        <v>84414</v>
      </c>
      <c r="J39" s="44">
        <v>55242</v>
      </c>
      <c r="K39" s="46">
        <f t="shared" si="1"/>
        <v>0.65441751368256451</v>
      </c>
      <c r="L39" s="44">
        <v>27331</v>
      </c>
      <c r="M39" s="46">
        <f t="shared" si="2"/>
        <v>0.32377330774516078</v>
      </c>
      <c r="N39" s="45">
        <f t="shared" si="3"/>
        <v>166987.6544175137</v>
      </c>
      <c r="O39" s="44">
        <v>13753</v>
      </c>
      <c r="P39" s="46">
        <f t="shared" si="4"/>
        <v>0.16292321178951358</v>
      </c>
      <c r="Q39" s="9"/>
      <c r="R39" s="44">
        <v>180740</v>
      </c>
      <c r="T39" s="50"/>
      <c r="U39" s="50"/>
      <c r="V39" s="50"/>
      <c r="W39" s="44">
        <f t="shared" si="10"/>
        <v>6890074.1399999997</v>
      </c>
      <c r="X39" s="44">
        <f t="shared" si="5"/>
        <v>344503.70699999999</v>
      </c>
      <c r="Y39" s="44">
        <f t="shared" si="6"/>
        <v>689007.41399999999</v>
      </c>
      <c r="Z39" s="44">
        <f t="shared" si="7"/>
        <v>1033511.1209999999</v>
      </c>
      <c r="AA39" s="44">
        <f t="shared" si="8"/>
        <v>1378014.828</v>
      </c>
      <c r="AB39" s="44">
        <f t="shared" si="9"/>
        <v>1722518.5349999999</v>
      </c>
    </row>
    <row r="40" spans="1:28">
      <c r="A40" t="s">
        <v>145</v>
      </c>
      <c r="B40" t="s">
        <v>884</v>
      </c>
      <c r="C40" t="s">
        <v>1186</v>
      </c>
      <c r="D40" t="s">
        <v>430</v>
      </c>
      <c r="E40" t="s">
        <v>473</v>
      </c>
      <c r="F40" t="s">
        <v>1146</v>
      </c>
      <c r="G40" t="s">
        <v>409</v>
      </c>
      <c r="H40" t="s">
        <v>15</v>
      </c>
      <c r="I40" s="44">
        <f t="shared" si="0"/>
        <v>78817</v>
      </c>
      <c r="J40" s="44">
        <v>40423</v>
      </c>
      <c r="K40" s="46">
        <f t="shared" si="1"/>
        <v>0.51287158861666904</v>
      </c>
      <c r="L40" s="44">
        <v>54626</v>
      </c>
      <c r="M40" s="46">
        <f t="shared" si="2"/>
        <v>0.69307382925003491</v>
      </c>
      <c r="N40" s="45">
        <f t="shared" si="3"/>
        <v>173866.51287158861</v>
      </c>
      <c r="O40" s="44">
        <v>5893</v>
      </c>
      <c r="P40" s="46">
        <f t="shared" si="4"/>
        <v>7.4768133778245816E-2</v>
      </c>
      <c r="Q40" s="9"/>
      <c r="R40" s="44">
        <v>179759</v>
      </c>
      <c r="T40" s="50"/>
      <c r="U40" s="50"/>
      <c r="V40" s="50"/>
      <c r="W40" s="44">
        <f t="shared" si="10"/>
        <v>7069833.1399999997</v>
      </c>
      <c r="X40" s="44">
        <f t="shared" si="5"/>
        <v>353491.65700000001</v>
      </c>
      <c r="Y40" s="44">
        <f t="shared" si="6"/>
        <v>706983.31400000001</v>
      </c>
      <c r="Z40" s="44">
        <f t="shared" si="7"/>
        <v>1060474.9709999999</v>
      </c>
      <c r="AA40" s="44">
        <f t="shared" si="8"/>
        <v>1413966.628</v>
      </c>
      <c r="AB40" s="44">
        <f t="shared" si="9"/>
        <v>1767458.2849999999</v>
      </c>
    </row>
    <row r="41" spans="1:28">
      <c r="A41" t="s">
        <v>146</v>
      </c>
      <c r="B41" t="s">
        <v>885</v>
      </c>
      <c r="C41" t="s">
        <v>1187</v>
      </c>
      <c r="D41" t="s">
        <v>475</v>
      </c>
      <c r="E41" t="s">
        <v>474</v>
      </c>
      <c r="F41" t="s">
        <v>1147</v>
      </c>
      <c r="G41" t="s">
        <v>410</v>
      </c>
      <c r="H41" t="s">
        <v>20</v>
      </c>
      <c r="I41" s="44">
        <f t="shared" si="0"/>
        <v>90702</v>
      </c>
      <c r="J41" s="44">
        <v>37798</v>
      </c>
      <c r="K41" s="46">
        <f t="shared" si="1"/>
        <v>0.41672730480033515</v>
      </c>
      <c r="L41" s="44">
        <v>34267</v>
      </c>
      <c r="M41" s="46">
        <f t="shared" si="2"/>
        <v>0.37779762298516018</v>
      </c>
      <c r="N41" s="45">
        <f t="shared" si="3"/>
        <v>162767.41672730481</v>
      </c>
      <c r="O41" s="44">
        <v>13834</v>
      </c>
      <c r="P41" s="46">
        <f t="shared" si="4"/>
        <v>0.15252144384908822</v>
      </c>
      <c r="Q41" s="9"/>
      <c r="R41" s="44">
        <v>176601</v>
      </c>
      <c r="T41" s="50"/>
      <c r="U41" s="50"/>
      <c r="V41" s="50"/>
      <c r="W41" s="44">
        <f t="shared" si="10"/>
        <v>7246434.1399999997</v>
      </c>
      <c r="X41" s="44">
        <f t="shared" si="5"/>
        <v>362321.70699999999</v>
      </c>
      <c r="Y41" s="44">
        <f t="shared" si="6"/>
        <v>724643.41399999999</v>
      </c>
      <c r="Z41" s="44">
        <f t="shared" si="7"/>
        <v>1086965.1209999998</v>
      </c>
      <c r="AA41" s="44">
        <f t="shared" si="8"/>
        <v>1449286.828</v>
      </c>
      <c r="AB41" s="44">
        <f t="shared" si="9"/>
        <v>1811608.5349999999</v>
      </c>
    </row>
    <row r="42" spans="1:28">
      <c r="A42" t="s">
        <v>147</v>
      </c>
      <c r="B42" t="s">
        <v>886</v>
      </c>
      <c r="C42" t="s">
        <v>1188</v>
      </c>
      <c r="D42" t="s">
        <v>477</v>
      </c>
      <c r="E42" t="s">
        <v>476</v>
      </c>
      <c r="F42" t="s">
        <v>1145</v>
      </c>
      <c r="G42" t="s">
        <v>407</v>
      </c>
      <c r="H42" t="s">
        <v>21</v>
      </c>
      <c r="I42" s="44">
        <f t="shared" si="0"/>
        <v>93337</v>
      </c>
      <c r="J42" s="44">
        <v>41432</v>
      </c>
      <c r="K42" s="46">
        <f t="shared" si="1"/>
        <v>0.4438968469095857</v>
      </c>
      <c r="L42" s="44">
        <v>29520</v>
      </c>
      <c r="M42" s="46">
        <f t="shared" si="2"/>
        <v>0.31627328926363607</v>
      </c>
      <c r="N42" s="45">
        <f t="shared" si="3"/>
        <v>164289.4438968469</v>
      </c>
      <c r="O42" s="44">
        <v>12282</v>
      </c>
      <c r="P42" s="46">
        <f t="shared" si="4"/>
        <v>0.13158768762655754</v>
      </c>
      <c r="Q42" s="9"/>
      <c r="R42" s="44">
        <v>176571</v>
      </c>
      <c r="T42" s="50"/>
      <c r="U42" s="50"/>
      <c r="V42" s="50"/>
      <c r="W42" s="44">
        <f t="shared" si="10"/>
        <v>7423005.1399999997</v>
      </c>
      <c r="X42" s="44">
        <f t="shared" si="5"/>
        <v>371150.25699999998</v>
      </c>
      <c r="Y42" s="44">
        <f t="shared" si="6"/>
        <v>742300.51399999997</v>
      </c>
      <c r="Z42" s="44">
        <f t="shared" si="7"/>
        <v>1113450.7709999999</v>
      </c>
      <c r="AA42" s="44">
        <f t="shared" si="8"/>
        <v>1484601.0279999999</v>
      </c>
      <c r="AB42" s="44">
        <f t="shared" si="9"/>
        <v>1855751.2849999999</v>
      </c>
    </row>
    <row r="43" spans="1:28">
      <c r="A43" t="s">
        <v>148</v>
      </c>
      <c r="B43" t="s">
        <v>887</v>
      </c>
      <c r="C43" t="s">
        <v>1189</v>
      </c>
      <c r="D43" t="s">
        <v>436</v>
      </c>
      <c r="E43" t="s">
        <v>478</v>
      </c>
      <c r="F43" t="s">
        <v>1141</v>
      </c>
      <c r="G43" t="s">
        <v>409</v>
      </c>
      <c r="H43" t="s">
        <v>11</v>
      </c>
      <c r="I43" s="44">
        <f t="shared" si="0"/>
        <v>108719</v>
      </c>
      <c r="J43" s="44">
        <v>42681</v>
      </c>
      <c r="K43" s="46">
        <f t="shared" si="1"/>
        <v>0.39258087362834465</v>
      </c>
      <c r="L43" s="44">
        <v>15929</v>
      </c>
      <c r="M43" s="46">
        <f t="shared" si="2"/>
        <v>0.14651532850743659</v>
      </c>
      <c r="N43" s="45">
        <f t="shared" si="3"/>
        <v>167329.39258087362</v>
      </c>
      <c r="O43" s="44">
        <v>7332</v>
      </c>
      <c r="P43" s="46">
        <f t="shared" si="4"/>
        <v>6.7439913906492885E-2</v>
      </c>
      <c r="Q43" s="9"/>
      <c r="R43" s="44">
        <v>174661</v>
      </c>
      <c r="T43" s="50"/>
      <c r="U43" s="50"/>
      <c r="V43" s="50"/>
      <c r="W43" s="44">
        <f t="shared" si="10"/>
        <v>7597666.1399999997</v>
      </c>
      <c r="X43" s="44">
        <f t="shared" si="5"/>
        <v>379883.30700000003</v>
      </c>
      <c r="Y43" s="44">
        <f t="shared" si="6"/>
        <v>759766.61400000006</v>
      </c>
      <c r="Z43" s="44">
        <f t="shared" si="7"/>
        <v>1139649.9209999999</v>
      </c>
      <c r="AA43" s="44">
        <f t="shared" si="8"/>
        <v>1519533.2280000001</v>
      </c>
      <c r="AB43" s="44">
        <f t="shared" si="9"/>
        <v>1899416.5349999999</v>
      </c>
    </row>
    <row r="44" spans="1:28">
      <c r="A44" t="s">
        <v>149</v>
      </c>
      <c r="B44" t="s">
        <v>888</v>
      </c>
      <c r="C44" t="s">
        <v>1190</v>
      </c>
      <c r="D44" t="s">
        <v>479</v>
      </c>
      <c r="E44" t="s">
        <v>438</v>
      </c>
      <c r="F44" t="s">
        <v>1134</v>
      </c>
      <c r="G44" t="s">
        <v>407</v>
      </c>
      <c r="H44" t="s">
        <v>18</v>
      </c>
      <c r="I44" s="44">
        <f t="shared" si="0"/>
        <v>75186</v>
      </c>
      <c r="J44" s="44">
        <v>34696</v>
      </c>
      <c r="K44" s="46">
        <f t="shared" si="1"/>
        <v>0.46146889048493073</v>
      </c>
      <c r="L44" s="44">
        <v>45820</v>
      </c>
      <c r="M44" s="46">
        <f t="shared" si="2"/>
        <v>0.60942196685553163</v>
      </c>
      <c r="N44" s="45">
        <f t="shared" si="3"/>
        <v>155702.46146889048</v>
      </c>
      <c r="O44" s="44">
        <v>15951</v>
      </c>
      <c r="P44" s="46">
        <f t="shared" si="4"/>
        <v>0.21215385843109089</v>
      </c>
      <c r="Q44" s="9"/>
      <c r="R44" s="44">
        <v>171653</v>
      </c>
      <c r="T44" s="50"/>
      <c r="U44" s="50"/>
      <c r="V44" s="50"/>
      <c r="W44" s="44">
        <f t="shared" si="10"/>
        <v>7769319.1399999997</v>
      </c>
      <c r="X44" s="44">
        <f t="shared" si="5"/>
        <v>388465.95699999999</v>
      </c>
      <c r="Y44" s="44">
        <f t="shared" si="6"/>
        <v>776931.91399999999</v>
      </c>
      <c r="Z44" s="44">
        <f t="shared" si="7"/>
        <v>1165397.8709999998</v>
      </c>
      <c r="AA44" s="44">
        <f t="shared" si="8"/>
        <v>1553863.828</v>
      </c>
      <c r="AB44" s="44">
        <f t="shared" si="9"/>
        <v>1942329.7849999999</v>
      </c>
    </row>
    <row r="45" spans="1:28">
      <c r="A45" t="s">
        <v>150</v>
      </c>
      <c r="B45" t="s">
        <v>889</v>
      </c>
      <c r="C45" t="s">
        <v>1191</v>
      </c>
      <c r="D45" t="s">
        <v>481</v>
      </c>
      <c r="E45" t="s">
        <v>480</v>
      </c>
      <c r="F45" t="s">
        <v>1141</v>
      </c>
      <c r="G45" t="s">
        <v>407</v>
      </c>
      <c r="H45" t="s">
        <v>21</v>
      </c>
      <c r="I45" s="44">
        <f t="shared" si="0"/>
        <v>93209</v>
      </c>
      <c r="J45" s="44">
        <v>41185</v>
      </c>
      <c r="K45" s="46">
        <f t="shared" si="1"/>
        <v>0.44185647308736281</v>
      </c>
      <c r="L45" s="44">
        <v>3954</v>
      </c>
      <c r="M45" s="46">
        <f t="shared" si="2"/>
        <v>4.2420796275037816E-2</v>
      </c>
      <c r="N45" s="45">
        <f t="shared" si="3"/>
        <v>138348.44185647307</v>
      </c>
      <c r="O45" s="44">
        <f>25112+7670</f>
        <v>32782</v>
      </c>
      <c r="P45" s="46">
        <f t="shared" si="4"/>
        <v>0.35170423456962313</v>
      </c>
      <c r="Q45" s="9"/>
      <c r="R45" s="44">
        <v>171130</v>
      </c>
      <c r="T45" s="50"/>
      <c r="U45" s="50"/>
      <c r="V45" s="50"/>
      <c r="W45" s="44">
        <f t="shared" si="10"/>
        <v>7940449.1399999997</v>
      </c>
      <c r="X45" s="44">
        <f t="shared" si="5"/>
        <v>397022.45699999999</v>
      </c>
      <c r="Y45" s="44">
        <f t="shared" si="6"/>
        <v>794044.91399999999</v>
      </c>
      <c r="Z45" s="44">
        <f t="shared" si="7"/>
        <v>1191067.3709999998</v>
      </c>
      <c r="AA45" s="44">
        <f t="shared" si="8"/>
        <v>1588089.828</v>
      </c>
      <c r="AB45" s="44">
        <f t="shared" si="9"/>
        <v>1985112.2849999999</v>
      </c>
    </row>
    <row r="46" spans="1:28">
      <c r="A46" t="s">
        <v>151</v>
      </c>
      <c r="B46" t="s">
        <v>890</v>
      </c>
      <c r="C46" t="s">
        <v>1192</v>
      </c>
      <c r="D46" t="s">
        <v>443</v>
      </c>
      <c r="E46" t="s">
        <v>482</v>
      </c>
      <c r="F46" t="s">
        <v>1140</v>
      </c>
      <c r="G46" t="s">
        <v>413</v>
      </c>
      <c r="H46" t="s">
        <v>22</v>
      </c>
      <c r="I46" s="44">
        <f t="shared" si="0"/>
        <v>157068</v>
      </c>
      <c r="J46" s="44">
        <v>0</v>
      </c>
      <c r="K46" s="46">
        <f t="shared" si="1"/>
        <v>0</v>
      </c>
      <c r="L46" s="45">
        <v>0</v>
      </c>
      <c r="M46" s="46">
        <f t="shared" si="2"/>
        <v>0</v>
      </c>
      <c r="N46" s="45">
        <f t="shared" si="3"/>
        <v>157068</v>
      </c>
      <c r="O46" s="44">
        <v>12874</v>
      </c>
      <c r="P46" s="46">
        <f t="shared" si="4"/>
        <v>8.1964499452466449E-2</v>
      </c>
      <c r="Q46" s="9"/>
      <c r="R46" s="44">
        <v>169942</v>
      </c>
      <c r="T46" s="50"/>
      <c r="U46" s="50"/>
      <c r="V46" s="50"/>
      <c r="W46" s="44">
        <f t="shared" si="10"/>
        <v>8110391.1399999997</v>
      </c>
      <c r="X46" s="44">
        <f t="shared" si="5"/>
        <v>405519.55700000003</v>
      </c>
      <c r="Y46" s="44">
        <f t="shared" si="6"/>
        <v>811039.11400000006</v>
      </c>
      <c r="Z46" s="44">
        <f t="shared" si="7"/>
        <v>1216558.6709999999</v>
      </c>
      <c r="AA46" s="44">
        <f t="shared" si="8"/>
        <v>1622078.2280000001</v>
      </c>
      <c r="AB46" s="44">
        <f t="shared" si="9"/>
        <v>2027597.7849999999</v>
      </c>
    </row>
    <row r="47" spans="1:28">
      <c r="A47" t="s">
        <v>152</v>
      </c>
      <c r="B47" t="s">
        <v>891</v>
      </c>
      <c r="C47" t="s">
        <v>1193</v>
      </c>
      <c r="D47" t="s">
        <v>427</v>
      </c>
      <c r="E47" t="s">
        <v>483</v>
      </c>
      <c r="F47" t="s">
        <v>1140</v>
      </c>
      <c r="G47" t="s">
        <v>409</v>
      </c>
      <c r="H47" t="s">
        <v>15</v>
      </c>
      <c r="I47" s="44">
        <f t="shared" si="0"/>
        <v>86495</v>
      </c>
      <c r="J47" s="44">
        <v>30182</v>
      </c>
      <c r="K47" s="46">
        <f t="shared" si="1"/>
        <v>0.3489450257240303</v>
      </c>
      <c r="L47" s="44">
        <v>45380</v>
      </c>
      <c r="M47" s="46">
        <f t="shared" si="2"/>
        <v>0.52465460431238797</v>
      </c>
      <c r="N47" s="45">
        <f t="shared" si="3"/>
        <v>162057.3489450257</v>
      </c>
      <c r="O47" s="44">
        <v>6284</v>
      </c>
      <c r="P47" s="46">
        <f t="shared" si="4"/>
        <v>7.2651598358286607E-2</v>
      </c>
      <c r="Q47" s="9"/>
      <c r="R47" s="44">
        <v>168341</v>
      </c>
      <c r="T47" s="50"/>
      <c r="U47" s="50"/>
      <c r="V47" s="50"/>
      <c r="W47" s="44">
        <f t="shared" si="10"/>
        <v>8278732.1399999997</v>
      </c>
      <c r="X47" s="44">
        <f t="shared" si="5"/>
        <v>413936.60700000002</v>
      </c>
      <c r="Y47" s="44">
        <f t="shared" si="6"/>
        <v>827873.21400000004</v>
      </c>
      <c r="Z47" s="44">
        <f t="shared" si="7"/>
        <v>1241809.821</v>
      </c>
      <c r="AA47" s="44">
        <f t="shared" si="8"/>
        <v>1655746.4280000001</v>
      </c>
      <c r="AB47" s="44">
        <f t="shared" si="9"/>
        <v>2069683.0349999999</v>
      </c>
    </row>
    <row r="48" spans="1:28">
      <c r="A48" t="s">
        <v>153</v>
      </c>
      <c r="B48" t="s">
        <v>892</v>
      </c>
      <c r="C48" t="s">
        <v>1194</v>
      </c>
      <c r="D48" t="s">
        <v>485</v>
      </c>
      <c r="E48" t="s">
        <v>484</v>
      </c>
      <c r="F48" t="s">
        <v>1144</v>
      </c>
      <c r="G48" t="s">
        <v>407</v>
      </c>
      <c r="H48" t="s">
        <v>21</v>
      </c>
      <c r="I48" s="44">
        <f t="shared" si="0"/>
        <v>96510</v>
      </c>
      <c r="J48" s="44">
        <v>33619</v>
      </c>
      <c r="K48" s="46">
        <f t="shared" si="1"/>
        <v>0.34834732152108588</v>
      </c>
      <c r="L48" s="44">
        <v>17206</v>
      </c>
      <c r="M48" s="46">
        <f t="shared" si="2"/>
        <v>0.17828204331157393</v>
      </c>
      <c r="N48" s="45">
        <f t="shared" si="3"/>
        <v>147335.3483473215</v>
      </c>
      <c r="O48" s="44">
        <v>17827</v>
      </c>
      <c r="P48" s="46">
        <f t="shared" si="4"/>
        <v>0.18471660967775361</v>
      </c>
      <c r="Q48" s="9"/>
      <c r="R48" s="44">
        <v>165162</v>
      </c>
      <c r="T48" s="50"/>
      <c r="U48" s="50"/>
      <c r="V48" s="50"/>
      <c r="W48" s="44">
        <f t="shared" si="10"/>
        <v>8443894.1400000006</v>
      </c>
      <c r="X48" s="44">
        <f t="shared" si="5"/>
        <v>422194.70700000005</v>
      </c>
      <c r="Y48" s="44">
        <f t="shared" si="6"/>
        <v>844389.41400000011</v>
      </c>
      <c r="Z48" s="44">
        <f t="shared" si="7"/>
        <v>1266584.121</v>
      </c>
      <c r="AA48" s="44">
        <f t="shared" si="8"/>
        <v>1688778.8280000002</v>
      </c>
      <c r="AB48" s="44">
        <f t="shared" si="9"/>
        <v>2110973.5350000001</v>
      </c>
    </row>
    <row r="49" spans="1:28">
      <c r="A49" t="s">
        <v>154</v>
      </c>
      <c r="B49" t="s">
        <v>893</v>
      </c>
      <c r="C49" t="s">
        <v>1195</v>
      </c>
      <c r="D49" t="s">
        <v>459</v>
      </c>
      <c r="E49" t="s">
        <v>486</v>
      </c>
      <c r="F49" t="s">
        <v>1136</v>
      </c>
      <c r="G49" t="s">
        <v>409</v>
      </c>
      <c r="H49" t="s">
        <v>15</v>
      </c>
      <c r="I49" s="44">
        <f t="shared" si="0"/>
        <v>81884</v>
      </c>
      <c r="J49" s="44">
        <v>30313</v>
      </c>
      <c r="K49" s="46">
        <f t="shared" si="1"/>
        <v>0.37019442137658148</v>
      </c>
      <c r="L49" s="44">
        <v>42238</v>
      </c>
      <c r="M49" s="46">
        <f t="shared" si="2"/>
        <v>0.51582726784231347</v>
      </c>
      <c r="N49" s="45">
        <f t="shared" si="3"/>
        <v>154435.37019442138</v>
      </c>
      <c r="O49" s="44">
        <v>9024</v>
      </c>
      <c r="P49" s="46">
        <f t="shared" si="4"/>
        <v>0.11020467979092374</v>
      </c>
      <c r="Q49" s="9"/>
      <c r="R49" s="44">
        <v>163459</v>
      </c>
      <c r="T49" s="50"/>
      <c r="U49" s="50"/>
      <c r="V49" s="50"/>
      <c r="W49" s="44">
        <f t="shared" si="10"/>
        <v>8607353.1400000006</v>
      </c>
      <c r="X49" s="44">
        <f t="shared" si="5"/>
        <v>430367.65700000006</v>
      </c>
      <c r="Y49" s="44">
        <f t="shared" si="6"/>
        <v>860735.31400000013</v>
      </c>
      <c r="Z49" s="44">
        <f t="shared" si="7"/>
        <v>1291102.9710000001</v>
      </c>
      <c r="AA49" s="44">
        <f t="shared" si="8"/>
        <v>1721470.6280000003</v>
      </c>
      <c r="AB49" s="44">
        <f t="shared" si="9"/>
        <v>2151838.2850000001</v>
      </c>
    </row>
    <row r="50" spans="1:28">
      <c r="A50" t="s">
        <v>155</v>
      </c>
      <c r="B50" t="s">
        <v>894</v>
      </c>
      <c r="C50" t="s">
        <v>1196</v>
      </c>
      <c r="D50" t="s">
        <v>488</v>
      </c>
      <c r="E50" t="s">
        <v>487</v>
      </c>
      <c r="F50" t="s">
        <v>1137</v>
      </c>
      <c r="G50" t="s">
        <v>411</v>
      </c>
      <c r="H50" t="s">
        <v>23</v>
      </c>
      <c r="I50" s="44">
        <f t="shared" si="0"/>
        <v>146882</v>
      </c>
      <c r="J50" s="44">
        <v>0</v>
      </c>
      <c r="K50" s="46">
        <f t="shared" si="1"/>
        <v>0</v>
      </c>
      <c r="L50" s="45">
        <v>0</v>
      </c>
      <c r="M50" s="46">
        <f t="shared" si="2"/>
        <v>0</v>
      </c>
      <c r="N50" s="45">
        <f t="shared" si="3"/>
        <v>146882</v>
      </c>
      <c r="O50" s="44">
        <v>15048</v>
      </c>
      <c r="P50" s="46">
        <f t="shared" si="4"/>
        <v>0.10244958538146268</v>
      </c>
      <c r="Q50" s="9"/>
      <c r="R50" s="44">
        <v>161930</v>
      </c>
      <c r="T50" s="50"/>
      <c r="U50" s="50"/>
      <c r="V50" s="50"/>
      <c r="W50" s="44">
        <f t="shared" si="10"/>
        <v>8769283.1400000006</v>
      </c>
      <c r="X50" s="44">
        <f t="shared" si="5"/>
        <v>438464.15700000006</v>
      </c>
      <c r="Y50" s="44">
        <f t="shared" si="6"/>
        <v>876928.31400000013</v>
      </c>
      <c r="Z50" s="44">
        <f t="shared" si="7"/>
        <v>1315392.4710000001</v>
      </c>
      <c r="AA50" s="44">
        <f t="shared" si="8"/>
        <v>1753856.6280000003</v>
      </c>
      <c r="AB50" s="44">
        <f t="shared" si="9"/>
        <v>2192320.7850000001</v>
      </c>
    </row>
    <row r="51" spans="1:28">
      <c r="A51" t="s">
        <v>156</v>
      </c>
      <c r="B51" t="s">
        <v>895</v>
      </c>
      <c r="C51" t="s">
        <v>1197</v>
      </c>
      <c r="D51" t="s">
        <v>489</v>
      </c>
      <c r="E51" t="s">
        <v>475</v>
      </c>
      <c r="F51" t="s">
        <v>1130</v>
      </c>
      <c r="G51" t="s">
        <v>410</v>
      </c>
      <c r="H51" t="s">
        <v>17</v>
      </c>
      <c r="I51" s="44">
        <f t="shared" si="0"/>
        <v>78426</v>
      </c>
      <c r="J51" s="44">
        <v>46200</v>
      </c>
      <c r="K51" s="46">
        <f t="shared" si="1"/>
        <v>0.58909035268915921</v>
      </c>
      <c r="L51" s="44">
        <v>20553</v>
      </c>
      <c r="M51" s="46">
        <f t="shared" si="2"/>
        <v>0.26206870170606689</v>
      </c>
      <c r="N51" s="45">
        <f t="shared" si="3"/>
        <v>145179.5890903527</v>
      </c>
      <c r="O51" s="44">
        <v>15985</v>
      </c>
      <c r="P51" s="46">
        <f t="shared" si="4"/>
        <v>0.20382271185576212</v>
      </c>
      <c r="Q51" s="9"/>
      <c r="R51" s="44">
        <v>161164</v>
      </c>
      <c r="T51" s="50"/>
      <c r="U51" s="50"/>
      <c r="V51" s="50"/>
      <c r="W51" s="44">
        <f t="shared" si="10"/>
        <v>8930447.1400000006</v>
      </c>
      <c r="X51" s="44">
        <f t="shared" si="5"/>
        <v>446522.35700000008</v>
      </c>
      <c r="Y51" s="44">
        <f t="shared" si="6"/>
        <v>893044.71400000015</v>
      </c>
      <c r="Z51" s="44">
        <f t="shared" si="7"/>
        <v>1339567.071</v>
      </c>
      <c r="AA51" s="44">
        <f t="shared" si="8"/>
        <v>1786089.4280000003</v>
      </c>
      <c r="AB51" s="44">
        <f t="shared" si="9"/>
        <v>2232611.7850000001</v>
      </c>
    </row>
    <row r="52" spans="1:28">
      <c r="A52" t="s">
        <v>1586</v>
      </c>
      <c r="B52" t="s">
        <v>896</v>
      </c>
      <c r="C52" t="s">
        <v>1198</v>
      </c>
      <c r="D52" t="s">
        <v>853</v>
      </c>
      <c r="E52" t="s">
        <v>426</v>
      </c>
      <c r="F52" t="s">
        <v>1132</v>
      </c>
      <c r="G52" t="s">
        <v>407</v>
      </c>
      <c r="H52" t="s">
        <v>21</v>
      </c>
      <c r="I52" s="44">
        <f t="shared" si="0"/>
        <v>80451</v>
      </c>
      <c r="J52" s="44">
        <v>40017</v>
      </c>
      <c r="K52" s="46">
        <f t="shared" si="1"/>
        <v>0.49740836036842301</v>
      </c>
      <c r="L52" s="44">
        <v>24880</v>
      </c>
      <c r="M52" s="46">
        <f t="shared" si="2"/>
        <v>0.309256566108563</v>
      </c>
      <c r="N52" s="45">
        <f t="shared" si="3"/>
        <v>145348.49740836036</v>
      </c>
      <c r="O52" s="44">
        <v>15357</v>
      </c>
      <c r="P52" s="46">
        <f t="shared" si="4"/>
        <v>0.1908863780437782</v>
      </c>
      <c r="Q52" s="9"/>
      <c r="R52" s="44">
        <v>160705</v>
      </c>
      <c r="T52" s="50"/>
      <c r="U52" s="50"/>
      <c r="V52" s="50"/>
      <c r="W52" s="44">
        <f t="shared" si="10"/>
        <v>9091152.1400000006</v>
      </c>
      <c r="X52" s="44">
        <f t="shared" si="5"/>
        <v>454557.60700000008</v>
      </c>
      <c r="Y52" s="44">
        <f t="shared" si="6"/>
        <v>909115.21400000015</v>
      </c>
      <c r="Z52" s="44">
        <f t="shared" si="7"/>
        <v>1363672.821</v>
      </c>
      <c r="AA52" s="44">
        <f t="shared" si="8"/>
        <v>1818230.4280000003</v>
      </c>
      <c r="AB52" s="44">
        <f t="shared" si="9"/>
        <v>2272788.0350000001</v>
      </c>
    </row>
    <row r="53" spans="1:28">
      <c r="A53" t="s">
        <v>157</v>
      </c>
      <c r="B53" t="s">
        <v>897</v>
      </c>
      <c r="C53" t="s">
        <v>1199</v>
      </c>
      <c r="D53" t="s">
        <v>491</v>
      </c>
      <c r="E53" t="s">
        <v>490</v>
      </c>
      <c r="F53" t="s">
        <v>1130</v>
      </c>
      <c r="G53" t="s">
        <v>412</v>
      </c>
      <c r="H53" t="s">
        <v>24</v>
      </c>
      <c r="I53" s="44">
        <f t="shared" si="0"/>
        <v>160635</v>
      </c>
      <c r="J53" s="44">
        <v>0</v>
      </c>
      <c r="K53" s="46">
        <f t="shared" si="1"/>
        <v>0</v>
      </c>
      <c r="L53" s="45">
        <v>0</v>
      </c>
      <c r="M53" s="46">
        <f t="shared" si="2"/>
        <v>0</v>
      </c>
      <c r="N53" s="45">
        <f t="shared" si="3"/>
        <v>160635</v>
      </c>
      <c r="O53" s="44">
        <v>0</v>
      </c>
      <c r="P53" s="46">
        <f t="shared" si="4"/>
        <v>0</v>
      </c>
      <c r="Q53" s="9"/>
      <c r="R53" s="44">
        <v>160635</v>
      </c>
      <c r="T53" s="50"/>
      <c r="U53" s="50"/>
      <c r="V53" s="50"/>
      <c r="W53" s="44">
        <f t="shared" si="10"/>
        <v>9251787.1400000006</v>
      </c>
      <c r="X53" s="44">
        <f t="shared" si="5"/>
        <v>462589.35700000008</v>
      </c>
      <c r="Y53" s="44">
        <f t="shared" si="6"/>
        <v>925178.71400000015</v>
      </c>
      <c r="Z53" s="44">
        <f t="shared" si="7"/>
        <v>1387768.071</v>
      </c>
      <c r="AA53" s="44">
        <f t="shared" si="8"/>
        <v>1850357.4280000003</v>
      </c>
      <c r="AB53" s="44">
        <f t="shared" si="9"/>
        <v>2312946.7850000001</v>
      </c>
    </row>
    <row r="54" spans="1:28">
      <c r="A54" t="s">
        <v>158</v>
      </c>
      <c r="B54" t="s">
        <v>898</v>
      </c>
      <c r="C54" t="s">
        <v>1200</v>
      </c>
      <c r="D54" t="s">
        <v>493</v>
      </c>
      <c r="E54" t="s">
        <v>492</v>
      </c>
      <c r="F54" t="s">
        <v>1130</v>
      </c>
      <c r="G54" t="s">
        <v>1155</v>
      </c>
      <c r="H54" t="s">
        <v>25</v>
      </c>
      <c r="I54" s="44">
        <f t="shared" si="0"/>
        <v>160635</v>
      </c>
      <c r="J54" s="44">
        <v>0</v>
      </c>
      <c r="K54" s="46">
        <f t="shared" si="1"/>
        <v>0</v>
      </c>
      <c r="L54" s="45">
        <v>0</v>
      </c>
      <c r="M54" s="46">
        <f t="shared" si="2"/>
        <v>0</v>
      </c>
      <c r="N54" s="45">
        <f t="shared" si="3"/>
        <v>160635</v>
      </c>
      <c r="O54" s="44">
        <v>0</v>
      </c>
      <c r="P54" s="46">
        <f t="shared" si="4"/>
        <v>0</v>
      </c>
      <c r="Q54" s="9"/>
      <c r="R54" s="44">
        <v>160635</v>
      </c>
      <c r="T54" s="50"/>
      <c r="U54" s="50"/>
      <c r="V54" s="50"/>
      <c r="W54" s="44">
        <f t="shared" si="10"/>
        <v>9412422.1400000006</v>
      </c>
      <c r="X54" s="44">
        <f t="shared" si="5"/>
        <v>470621.10700000008</v>
      </c>
      <c r="Y54" s="44">
        <f t="shared" si="6"/>
        <v>941242.21400000015</v>
      </c>
      <c r="Z54" s="44">
        <f t="shared" si="7"/>
        <v>1411863.321</v>
      </c>
      <c r="AA54" s="44">
        <f t="shared" si="8"/>
        <v>1882484.4280000003</v>
      </c>
      <c r="AB54" s="44">
        <f t="shared" si="9"/>
        <v>2353105.5350000001</v>
      </c>
    </row>
    <row r="55" spans="1:28">
      <c r="A55" t="s">
        <v>159</v>
      </c>
      <c r="B55" t="s">
        <v>899</v>
      </c>
      <c r="C55" t="s">
        <v>1201</v>
      </c>
      <c r="D55" t="s">
        <v>495</v>
      </c>
      <c r="E55" t="s">
        <v>494</v>
      </c>
      <c r="F55" t="s">
        <v>1132</v>
      </c>
      <c r="G55" t="s">
        <v>407</v>
      </c>
      <c r="H55" t="s">
        <v>21</v>
      </c>
      <c r="I55" s="44">
        <f t="shared" si="0"/>
        <v>93436</v>
      </c>
      <c r="J55" s="44">
        <v>51171</v>
      </c>
      <c r="K55" s="46">
        <f t="shared" si="1"/>
        <v>0.54765829016653111</v>
      </c>
      <c r="L55" s="44">
        <v>2776</v>
      </c>
      <c r="M55" s="46">
        <f t="shared" si="2"/>
        <v>2.9710175949312898E-2</v>
      </c>
      <c r="N55" s="45">
        <f t="shared" si="3"/>
        <v>147383.54765829016</v>
      </c>
      <c r="O55" s="44">
        <v>13207</v>
      </c>
      <c r="P55" s="46">
        <f t="shared" si="4"/>
        <v>0.14134808853118713</v>
      </c>
      <c r="Q55" s="9"/>
      <c r="R55" s="44">
        <v>160590</v>
      </c>
      <c r="T55" s="50"/>
      <c r="U55" s="50"/>
      <c r="V55" s="50"/>
      <c r="W55" s="44">
        <f t="shared" si="10"/>
        <v>9573012.1400000006</v>
      </c>
      <c r="X55" s="44">
        <f t="shared" si="5"/>
        <v>478650.60700000008</v>
      </c>
      <c r="Y55" s="44">
        <f t="shared" si="6"/>
        <v>957301.21400000015</v>
      </c>
      <c r="Z55" s="44">
        <f t="shared" si="7"/>
        <v>1435951.821</v>
      </c>
      <c r="AA55" s="44">
        <f t="shared" si="8"/>
        <v>1914602.4280000003</v>
      </c>
      <c r="AB55" s="44">
        <f t="shared" si="9"/>
        <v>2393253.0350000001</v>
      </c>
    </row>
    <row r="56" spans="1:28">
      <c r="A56" t="s">
        <v>160</v>
      </c>
      <c r="B56" t="s">
        <v>900</v>
      </c>
      <c r="C56" t="s">
        <v>1202</v>
      </c>
      <c r="D56" t="s">
        <v>479</v>
      </c>
      <c r="E56" t="s">
        <v>496</v>
      </c>
      <c r="F56" t="s">
        <v>1148</v>
      </c>
      <c r="G56" t="s">
        <v>410</v>
      </c>
      <c r="H56" t="s">
        <v>20</v>
      </c>
      <c r="I56" s="44">
        <f t="shared" si="0"/>
        <v>90627</v>
      </c>
      <c r="J56" s="44">
        <v>34416</v>
      </c>
      <c r="K56" s="46">
        <f t="shared" si="1"/>
        <v>0.37975437783442023</v>
      </c>
      <c r="L56" s="44">
        <v>27661</v>
      </c>
      <c r="M56" s="46">
        <f t="shared" si="2"/>
        <v>0.3052180917386651</v>
      </c>
      <c r="N56" s="45">
        <f t="shared" si="3"/>
        <v>152704.37975437782</v>
      </c>
      <c r="O56" s="44">
        <v>7296</v>
      </c>
      <c r="P56" s="46">
        <f t="shared" si="4"/>
        <v>8.0505809526962166E-2</v>
      </c>
      <c r="Q56" s="9"/>
      <c r="R56" s="44">
        <v>160000</v>
      </c>
      <c r="T56" s="50"/>
      <c r="U56" s="50"/>
      <c r="V56" s="50"/>
      <c r="W56" s="44">
        <f t="shared" si="10"/>
        <v>9733012.1400000006</v>
      </c>
      <c r="X56" s="44">
        <f t="shared" si="5"/>
        <v>486650.60700000008</v>
      </c>
      <c r="Y56" s="44">
        <f t="shared" si="6"/>
        <v>973301.21400000015</v>
      </c>
      <c r="Z56" s="44">
        <f t="shared" si="7"/>
        <v>1459951.821</v>
      </c>
      <c r="AA56" s="44">
        <f t="shared" si="8"/>
        <v>1946602.4280000003</v>
      </c>
      <c r="AB56" s="44">
        <f t="shared" si="9"/>
        <v>2433253.0350000001</v>
      </c>
    </row>
    <row r="57" spans="1:28">
      <c r="A57" t="s">
        <v>161</v>
      </c>
      <c r="B57" t="s">
        <v>901</v>
      </c>
      <c r="C57" t="s">
        <v>1203</v>
      </c>
      <c r="D57" t="s">
        <v>477</v>
      </c>
      <c r="E57" t="s">
        <v>497</v>
      </c>
      <c r="F57" t="s">
        <v>1134</v>
      </c>
      <c r="G57" t="s">
        <v>409</v>
      </c>
      <c r="H57" t="s">
        <v>11</v>
      </c>
      <c r="I57" s="44">
        <f t="shared" si="0"/>
        <v>94879</v>
      </c>
      <c r="J57" s="44">
        <v>30643</v>
      </c>
      <c r="K57" s="46">
        <f t="shared" si="1"/>
        <v>0.32296925557815742</v>
      </c>
      <c r="L57" s="44">
        <v>27551</v>
      </c>
      <c r="M57" s="46">
        <f t="shared" si="2"/>
        <v>0.29038037921984844</v>
      </c>
      <c r="N57" s="45">
        <f t="shared" si="3"/>
        <v>153073.32296925556</v>
      </c>
      <c r="O57" s="44">
        <v>6228</v>
      </c>
      <c r="P57" s="46">
        <f t="shared" si="4"/>
        <v>6.5641501280578426E-2</v>
      </c>
      <c r="Q57" s="9"/>
      <c r="R57" s="44">
        <v>159301</v>
      </c>
      <c r="T57" s="50"/>
      <c r="U57" s="50"/>
      <c r="V57" s="50"/>
      <c r="W57" s="44">
        <f t="shared" si="10"/>
        <v>9892313.1400000006</v>
      </c>
      <c r="X57" s="44">
        <f t="shared" si="5"/>
        <v>494615.65700000006</v>
      </c>
      <c r="Y57" s="44">
        <f t="shared" si="6"/>
        <v>989231.31400000013</v>
      </c>
      <c r="Z57" s="44">
        <f t="shared" si="7"/>
        <v>1483846.9710000001</v>
      </c>
      <c r="AA57" s="44">
        <f t="shared" si="8"/>
        <v>1978462.6280000003</v>
      </c>
      <c r="AB57" s="44">
        <f t="shared" si="9"/>
        <v>2473078.2850000001</v>
      </c>
    </row>
    <row r="58" spans="1:28">
      <c r="A58" t="s">
        <v>162</v>
      </c>
      <c r="B58" t="s">
        <v>902</v>
      </c>
      <c r="C58" t="s">
        <v>1204</v>
      </c>
      <c r="D58" t="s">
        <v>499</v>
      </c>
      <c r="E58" t="s">
        <v>498</v>
      </c>
      <c r="F58" t="s">
        <v>1137</v>
      </c>
      <c r="G58" t="s">
        <v>408</v>
      </c>
      <c r="H58" t="s">
        <v>16</v>
      </c>
      <c r="I58" s="44">
        <f t="shared" si="0"/>
        <v>112139</v>
      </c>
      <c r="J58" s="44">
        <v>30743</v>
      </c>
      <c r="K58" s="46">
        <f t="shared" si="1"/>
        <v>0.27415083066551332</v>
      </c>
      <c r="L58" s="44">
        <v>2991</v>
      </c>
      <c r="M58" s="46">
        <f t="shared" si="2"/>
        <v>2.6672254969279198E-2</v>
      </c>
      <c r="N58" s="45">
        <f t="shared" si="3"/>
        <v>145873.27415083066</v>
      </c>
      <c r="O58" s="44">
        <v>13310</v>
      </c>
      <c r="P58" s="46">
        <f t="shared" si="4"/>
        <v>0.11869198048850088</v>
      </c>
      <c r="Q58" s="9"/>
      <c r="R58" s="44">
        <v>159183</v>
      </c>
      <c r="T58" s="50"/>
      <c r="U58" s="50"/>
      <c r="V58" s="50"/>
      <c r="W58" s="44">
        <f t="shared" si="10"/>
        <v>10051496.140000001</v>
      </c>
      <c r="X58" s="44">
        <f t="shared" si="5"/>
        <v>502574.80700000003</v>
      </c>
      <c r="Y58" s="44">
        <f t="shared" si="6"/>
        <v>1005149.6140000001</v>
      </c>
      <c r="Z58" s="44">
        <f t="shared" si="7"/>
        <v>1507724.4210000001</v>
      </c>
      <c r="AA58" s="44">
        <f t="shared" si="8"/>
        <v>2010299.2280000001</v>
      </c>
      <c r="AB58" s="44">
        <f t="shared" si="9"/>
        <v>2512874.0350000001</v>
      </c>
    </row>
    <row r="59" spans="1:28">
      <c r="A59" t="s">
        <v>163</v>
      </c>
      <c r="B59" t="s">
        <v>903</v>
      </c>
      <c r="C59" t="s">
        <v>1205</v>
      </c>
      <c r="D59" t="s">
        <v>501</v>
      </c>
      <c r="E59" t="s">
        <v>500</v>
      </c>
      <c r="F59" t="s">
        <v>1132</v>
      </c>
      <c r="G59" t="s">
        <v>409</v>
      </c>
      <c r="H59" t="s">
        <v>15</v>
      </c>
      <c r="I59" s="44">
        <f t="shared" si="0"/>
        <v>78717</v>
      </c>
      <c r="J59" s="44">
        <v>30182</v>
      </c>
      <c r="K59" s="46">
        <f t="shared" si="1"/>
        <v>0.38342416504694032</v>
      </c>
      <c r="L59" s="44">
        <v>44930</v>
      </c>
      <c r="M59" s="46">
        <f t="shared" si="2"/>
        <v>0.57077886606450956</v>
      </c>
      <c r="N59" s="45">
        <f t="shared" si="3"/>
        <v>153829.38342416505</v>
      </c>
      <c r="O59" s="44">
        <v>4896</v>
      </c>
      <c r="P59" s="46">
        <f t="shared" si="4"/>
        <v>6.2197492282480275E-2</v>
      </c>
      <c r="Q59" s="9"/>
      <c r="R59" s="44">
        <v>158725</v>
      </c>
      <c r="T59" s="50"/>
      <c r="U59" s="50"/>
      <c r="V59" s="50"/>
      <c r="W59" s="44">
        <f t="shared" si="10"/>
        <v>10210221.140000001</v>
      </c>
      <c r="X59" s="44">
        <f t="shared" si="5"/>
        <v>510511.05700000003</v>
      </c>
      <c r="Y59" s="44">
        <f t="shared" si="6"/>
        <v>1021022.1140000001</v>
      </c>
      <c r="Z59" s="44">
        <f t="shared" si="7"/>
        <v>1531533.1710000001</v>
      </c>
      <c r="AA59" s="44">
        <f t="shared" si="8"/>
        <v>2042044.2280000001</v>
      </c>
      <c r="AB59" s="44">
        <f t="shared" si="9"/>
        <v>2552555.2850000001</v>
      </c>
    </row>
    <row r="60" spans="1:28">
      <c r="A60" t="s">
        <v>164</v>
      </c>
      <c r="B60" t="s">
        <v>904</v>
      </c>
      <c r="C60" t="s">
        <v>1206</v>
      </c>
      <c r="D60" t="s">
        <v>474</v>
      </c>
      <c r="E60" t="s">
        <v>502</v>
      </c>
      <c r="F60" t="s">
        <v>1130</v>
      </c>
      <c r="G60" t="s">
        <v>410</v>
      </c>
      <c r="H60" t="s">
        <v>26</v>
      </c>
      <c r="I60" s="44">
        <f t="shared" si="0"/>
        <v>111056</v>
      </c>
      <c r="J60" s="44">
        <v>300</v>
      </c>
      <c r="K60" s="46">
        <f t="shared" si="1"/>
        <v>2.7013398645728279E-3</v>
      </c>
      <c r="L60" s="45">
        <v>42933</v>
      </c>
      <c r="M60" s="46">
        <f t="shared" si="2"/>
        <v>0.38658874801901744</v>
      </c>
      <c r="N60" s="45">
        <f t="shared" si="3"/>
        <v>154289.00270133986</v>
      </c>
      <c r="O60" s="44">
        <v>4224</v>
      </c>
      <c r="P60" s="46">
        <f t="shared" si="4"/>
        <v>3.8034865293185421E-2</v>
      </c>
      <c r="Q60" s="9"/>
      <c r="R60" s="44">
        <v>158513</v>
      </c>
      <c r="T60" s="50"/>
      <c r="U60" s="50"/>
      <c r="V60" s="50"/>
      <c r="W60" s="44">
        <f t="shared" si="10"/>
        <v>10368734.140000001</v>
      </c>
      <c r="X60" s="44">
        <f t="shared" si="5"/>
        <v>518436.70700000005</v>
      </c>
      <c r="Y60" s="44">
        <f t="shared" si="6"/>
        <v>1036873.4140000001</v>
      </c>
      <c r="Z60" s="44">
        <f t="shared" si="7"/>
        <v>1555310.121</v>
      </c>
      <c r="AA60" s="44">
        <f t="shared" si="8"/>
        <v>2073746.8280000002</v>
      </c>
      <c r="AB60" s="44">
        <f t="shared" si="9"/>
        <v>2592183.5350000001</v>
      </c>
    </row>
    <row r="61" spans="1:28">
      <c r="A61" t="s">
        <v>165</v>
      </c>
      <c r="B61" t="s">
        <v>905</v>
      </c>
      <c r="C61" t="s">
        <v>1207</v>
      </c>
      <c r="D61" t="s">
        <v>504</v>
      </c>
      <c r="E61" t="s">
        <v>503</v>
      </c>
      <c r="F61" t="s">
        <v>1134</v>
      </c>
      <c r="G61" t="s">
        <v>409</v>
      </c>
      <c r="H61" t="s">
        <v>11</v>
      </c>
      <c r="I61" s="44">
        <f t="shared" si="0"/>
        <v>91003</v>
      </c>
      <c r="J61" s="44">
        <v>34416</v>
      </c>
      <c r="K61" s="46">
        <f t="shared" si="1"/>
        <v>0.37818533454941045</v>
      </c>
      <c r="L61" s="44">
        <v>22467</v>
      </c>
      <c r="M61" s="46">
        <f t="shared" si="2"/>
        <v>0.24688197092403547</v>
      </c>
      <c r="N61" s="45">
        <f t="shared" si="3"/>
        <v>147886.37818533456</v>
      </c>
      <c r="O61" s="44">
        <v>9796</v>
      </c>
      <c r="P61" s="46">
        <f t="shared" si="4"/>
        <v>0.10764480291858511</v>
      </c>
      <c r="Q61" s="9"/>
      <c r="R61" s="44">
        <v>157682</v>
      </c>
      <c r="T61" s="50"/>
      <c r="U61" s="50"/>
      <c r="V61" s="50"/>
      <c r="W61" s="44">
        <f t="shared" si="10"/>
        <v>10526416.140000001</v>
      </c>
      <c r="X61" s="44">
        <f t="shared" si="5"/>
        <v>526320.80700000003</v>
      </c>
      <c r="Y61" s="44">
        <f t="shared" si="6"/>
        <v>1052641.6140000001</v>
      </c>
      <c r="Z61" s="44">
        <f t="shared" si="7"/>
        <v>1578962.4210000001</v>
      </c>
      <c r="AA61" s="44">
        <f t="shared" si="8"/>
        <v>2105283.2280000001</v>
      </c>
      <c r="AB61" s="44">
        <f t="shared" si="9"/>
        <v>2631604.0350000001</v>
      </c>
    </row>
    <row r="62" spans="1:28">
      <c r="A62" t="s">
        <v>166</v>
      </c>
      <c r="B62" t="s">
        <v>906</v>
      </c>
      <c r="C62" t="s">
        <v>1208</v>
      </c>
      <c r="D62" t="s">
        <v>479</v>
      </c>
      <c r="E62" t="s">
        <v>505</v>
      </c>
      <c r="F62" t="s">
        <v>1141</v>
      </c>
      <c r="G62" t="s">
        <v>407</v>
      </c>
      <c r="H62" t="s">
        <v>21</v>
      </c>
      <c r="I62" s="44">
        <f t="shared" si="0"/>
        <v>93385</v>
      </c>
      <c r="J62" s="44">
        <v>30264</v>
      </c>
      <c r="K62" s="46">
        <f t="shared" si="1"/>
        <v>0.32407774267816031</v>
      </c>
      <c r="L62" s="44">
        <v>21695</v>
      </c>
      <c r="M62" s="46">
        <f t="shared" si="2"/>
        <v>0.23231782406168014</v>
      </c>
      <c r="N62" s="45">
        <f t="shared" si="3"/>
        <v>145344.3240777427</v>
      </c>
      <c r="O62" s="44">
        <v>11266</v>
      </c>
      <c r="P62" s="46">
        <f t="shared" si="4"/>
        <v>0.12064035980082455</v>
      </c>
      <c r="Q62" s="9"/>
      <c r="R62" s="44">
        <v>156610</v>
      </c>
      <c r="T62" s="50"/>
      <c r="U62" s="50"/>
      <c r="V62" s="50"/>
      <c r="W62" s="44">
        <f t="shared" si="10"/>
        <v>10683026.140000001</v>
      </c>
      <c r="X62" s="44">
        <f t="shared" si="5"/>
        <v>534151.30700000003</v>
      </c>
      <c r="Y62" s="44">
        <f t="shared" si="6"/>
        <v>1068302.6140000001</v>
      </c>
      <c r="Z62" s="44">
        <f t="shared" si="7"/>
        <v>1602453.9210000001</v>
      </c>
      <c r="AA62" s="44">
        <f t="shared" si="8"/>
        <v>2136605.2280000001</v>
      </c>
      <c r="AB62" s="44">
        <f t="shared" si="9"/>
        <v>2670756.5350000001</v>
      </c>
    </row>
    <row r="63" spans="1:28">
      <c r="A63" t="s">
        <v>167</v>
      </c>
      <c r="B63" t="s">
        <v>907</v>
      </c>
      <c r="C63" t="s">
        <v>1209</v>
      </c>
      <c r="D63" t="s">
        <v>507</v>
      </c>
      <c r="E63" t="s">
        <v>506</v>
      </c>
      <c r="F63" t="s">
        <v>1140</v>
      </c>
      <c r="G63" t="s">
        <v>407</v>
      </c>
      <c r="H63" t="s">
        <v>21</v>
      </c>
      <c r="I63" s="44">
        <f t="shared" si="0"/>
        <v>85644</v>
      </c>
      <c r="J63" s="44">
        <v>46138</v>
      </c>
      <c r="K63" s="46">
        <f t="shared" si="1"/>
        <v>0.53871841576759605</v>
      </c>
      <c r="L63" s="44">
        <v>13537</v>
      </c>
      <c r="M63" s="46">
        <f t="shared" si="2"/>
        <v>0.15806127691373592</v>
      </c>
      <c r="N63" s="45">
        <f t="shared" si="3"/>
        <v>145319.53871841577</v>
      </c>
      <c r="O63" s="44">
        <v>10945</v>
      </c>
      <c r="P63" s="46">
        <f t="shared" si="4"/>
        <v>0.12779645976367288</v>
      </c>
      <c r="Q63" s="9"/>
      <c r="R63" s="44">
        <v>156264</v>
      </c>
      <c r="T63" s="50"/>
      <c r="U63" s="50"/>
      <c r="V63" s="50"/>
      <c r="W63" s="44">
        <f t="shared" si="10"/>
        <v>10839290.140000001</v>
      </c>
      <c r="X63" s="44">
        <f t="shared" si="5"/>
        <v>541964.5070000001</v>
      </c>
      <c r="Y63" s="44">
        <f t="shared" si="6"/>
        <v>1083929.0140000002</v>
      </c>
      <c r="Z63" s="44">
        <f t="shared" si="7"/>
        <v>1625893.5209999999</v>
      </c>
      <c r="AA63" s="44">
        <f t="shared" si="8"/>
        <v>2167858.0280000004</v>
      </c>
      <c r="AB63" s="44">
        <f t="shared" si="9"/>
        <v>2709822.5350000001</v>
      </c>
    </row>
    <row r="64" spans="1:28">
      <c r="A64" t="s">
        <v>168</v>
      </c>
      <c r="B64" t="s">
        <v>908</v>
      </c>
      <c r="C64" t="s">
        <v>1210</v>
      </c>
      <c r="D64" t="s">
        <v>474</v>
      </c>
      <c r="E64" t="s">
        <v>508</v>
      </c>
      <c r="F64" t="s">
        <v>1136</v>
      </c>
      <c r="G64" t="s">
        <v>410</v>
      </c>
      <c r="H64" t="s">
        <v>20</v>
      </c>
      <c r="I64" s="44">
        <f t="shared" si="0"/>
        <v>88050</v>
      </c>
      <c r="J64" s="44">
        <v>28959</v>
      </c>
      <c r="K64" s="46">
        <f t="shared" si="1"/>
        <v>0.32889267461669508</v>
      </c>
      <c r="L64" s="44">
        <v>31329</v>
      </c>
      <c r="M64" s="46">
        <f t="shared" si="2"/>
        <v>0.35580919931856897</v>
      </c>
      <c r="N64" s="45">
        <f t="shared" si="3"/>
        <v>148338.32889267462</v>
      </c>
      <c r="O64" s="44">
        <v>7772</v>
      </c>
      <c r="P64" s="46">
        <f t="shared" si="4"/>
        <v>8.8268029528676892E-2</v>
      </c>
      <c r="Q64" s="9"/>
      <c r="R64" s="44">
        <v>156110</v>
      </c>
      <c r="T64" s="50"/>
      <c r="U64" s="50"/>
      <c r="V64" s="50"/>
      <c r="W64" s="44">
        <f t="shared" si="10"/>
        <v>10995400.140000001</v>
      </c>
      <c r="X64" s="44">
        <f t="shared" si="5"/>
        <v>549770.0070000001</v>
      </c>
      <c r="Y64" s="44">
        <f t="shared" si="6"/>
        <v>1099540.0140000002</v>
      </c>
      <c r="Z64" s="44">
        <f t="shared" si="7"/>
        <v>1649310.0209999999</v>
      </c>
      <c r="AA64" s="44">
        <f t="shared" si="8"/>
        <v>2199080.0280000004</v>
      </c>
      <c r="AB64" s="44">
        <f t="shared" si="9"/>
        <v>2748850.0350000001</v>
      </c>
    </row>
    <row r="65" spans="1:28">
      <c r="A65" t="s">
        <v>169</v>
      </c>
      <c r="B65" t="s">
        <v>909</v>
      </c>
      <c r="C65" t="s">
        <v>1211</v>
      </c>
      <c r="D65" t="s">
        <v>510</v>
      </c>
      <c r="E65" t="s">
        <v>509</v>
      </c>
      <c r="F65" t="s">
        <v>1131</v>
      </c>
      <c r="G65" t="s">
        <v>409</v>
      </c>
      <c r="H65" t="s">
        <v>15</v>
      </c>
      <c r="I65" s="44">
        <f t="shared" si="0"/>
        <v>81707</v>
      </c>
      <c r="J65" s="44">
        <v>22894</v>
      </c>
      <c r="K65" s="46">
        <f t="shared" si="1"/>
        <v>0.2801963112095659</v>
      </c>
      <c r="L65" s="44">
        <v>45571</v>
      </c>
      <c r="M65" s="46">
        <f t="shared" si="2"/>
        <v>0.55773679121739872</v>
      </c>
      <c r="N65" s="45">
        <f t="shared" si="3"/>
        <v>150172.28019631121</v>
      </c>
      <c r="O65" s="44">
        <v>5386</v>
      </c>
      <c r="P65" s="46">
        <f t="shared" si="4"/>
        <v>6.5918464758221454E-2</v>
      </c>
      <c r="Q65" s="9"/>
      <c r="R65" s="44">
        <v>155558</v>
      </c>
      <c r="T65" s="50"/>
      <c r="U65" s="50"/>
      <c r="V65" s="50"/>
      <c r="W65" s="44">
        <f t="shared" si="10"/>
        <v>11150958.140000001</v>
      </c>
      <c r="X65" s="44">
        <f t="shared" si="5"/>
        <v>557547.90700000001</v>
      </c>
      <c r="Y65" s="44">
        <f t="shared" si="6"/>
        <v>1115095.814</v>
      </c>
      <c r="Z65" s="44">
        <f t="shared" si="7"/>
        <v>1672643.7210000001</v>
      </c>
      <c r="AA65" s="44">
        <f t="shared" si="8"/>
        <v>2230191.628</v>
      </c>
      <c r="AB65" s="44">
        <f t="shared" si="9"/>
        <v>2787739.5350000001</v>
      </c>
    </row>
    <row r="66" spans="1:28">
      <c r="A66" t="s">
        <v>170</v>
      </c>
      <c r="B66" t="s">
        <v>910</v>
      </c>
      <c r="C66" t="s">
        <v>1212</v>
      </c>
      <c r="D66" t="s">
        <v>512</v>
      </c>
      <c r="E66" t="s">
        <v>511</v>
      </c>
      <c r="F66" t="s">
        <v>1143</v>
      </c>
      <c r="G66" t="s">
        <v>408</v>
      </c>
      <c r="H66" t="s">
        <v>16</v>
      </c>
      <c r="I66" s="44">
        <f t="shared" si="0"/>
        <v>101363</v>
      </c>
      <c r="J66" s="44">
        <v>33393</v>
      </c>
      <c r="K66" s="46">
        <f t="shared" si="1"/>
        <v>0.32943973639296392</v>
      </c>
      <c r="L66" s="44">
        <v>6990</v>
      </c>
      <c r="M66" s="46">
        <f t="shared" si="2"/>
        <v>6.8960074188806564E-2</v>
      </c>
      <c r="N66" s="45">
        <f t="shared" si="3"/>
        <v>141746.32943973638</v>
      </c>
      <c r="O66" s="44">
        <v>11894</v>
      </c>
      <c r="P66" s="46">
        <f t="shared" si="4"/>
        <v>0.11734064698164025</v>
      </c>
      <c r="Q66" s="9"/>
      <c r="R66" s="44">
        <v>153640</v>
      </c>
      <c r="T66" s="50"/>
      <c r="U66" s="50"/>
      <c r="V66" s="50"/>
      <c r="W66" s="44">
        <f t="shared" si="10"/>
        <v>11304598.140000001</v>
      </c>
      <c r="X66" s="44">
        <f t="shared" si="5"/>
        <v>565229.90700000001</v>
      </c>
      <c r="Y66" s="44">
        <f t="shared" si="6"/>
        <v>1130459.814</v>
      </c>
      <c r="Z66" s="44">
        <f t="shared" si="7"/>
        <v>1695689.7210000001</v>
      </c>
      <c r="AA66" s="44">
        <f t="shared" si="8"/>
        <v>2260919.628</v>
      </c>
      <c r="AB66" s="44">
        <f t="shared" si="9"/>
        <v>2826149.5350000001</v>
      </c>
    </row>
    <row r="67" spans="1:28">
      <c r="A67" t="s">
        <v>171</v>
      </c>
      <c r="B67" t="s">
        <v>911</v>
      </c>
      <c r="C67" t="s">
        <v>1213</v>
      </c>
      <c r="D67" t="s">
        <v>443</v>
      </c>
      <c r="E67" t="s">
        <v>422</v>
      </c>
      <c r="F67" t="s">
        <v>1130</v>
      </c>
      <c r="G67" t="s">
        <v>1156</v>
      </c>
      <c r="H67" t="s">
        <v>27</v>
      </c>
      <c r="I67" s="44">
        <f t="shared" si="0"/>
        <v>153122</v>
      </c>
      <c r="J67" s="44">
        <v>0</v>
      </c>
      <c r="K67" s="46">
        <f t="shared" si="1"/>
        <v>0</v>
      </c>
      <c r="L67" s="45">
        <v>0</v>
      </c>
      <c r="M67" s="46">
        <f t="shared" si="2"/>
        <v>0</v>
      </c>
      <c r="N67" s="45">
        <f t="shared" si="3"/>
        <v>153122</v>
      </c>
      <c r="O67" s="44">
        <v>0</v>
      </c>
      <c r="P67" s="46">
        <f t="shared" si="4"/>
        <v>0</v>
      </c>
      <c r="Q67" s="9"/>
      <c r="R67" s="44">
        <v>153122</v>
      </c>
      <c r="T67" s="50"/>
      <c r="U67" s="50"/>
      <c r="V67" s="50"/>
      <c r="W67" s="44">
        <f t="shared" si="10"/>
        <v>11457720.140000001</v>
      </c>
      <c r="X67" s="44">
        <f t="shared" si="5"/>
        <v>572886.0070000001</v>
      </c>
      <c r="Y67" s="44">
        <f t="shared" si="6"/>
        <v>1145772.0140000002</v>
      </c>
      <c r="Z67" s="44">
        <f t="shared" si="7"/>
        <v>1718658.0209999999</v>
      </c>
      <c r="AA67" s="44">
        <f t="shared" si="8"/>
        <v>2291544.0280000004</v>
      </c>
      <c r="AB67" s="44">
        <f t="shared" si="9"/>
        <v>2864430.0350000001</v>
      </c>
    </row>
    <row r="68" spans="1:28">
      <c r="A68" t="s">
        <v>172</v>
      </c>
      <c r="B68" t="s">
        <v>912</v>
      </c>
      <c r="C68" t="s">
        <v>1214</v>
      </c>
      <c r="D68" t="s">
        <v>514</v>
      </c>
      <c r="E68" t="s">
        <v>513</v>
      </c>
      <c r="F68" t="s">
        <v>1147</v>
      </c>
      <c r="G68" t="s">
        <v>409</v>
      </c>
      <c r="H68" t="s">
        <v>11</v>
      </c>
      <c r="I68" s="44">
        <f t="shared" si="0"/>
        <v>103293</v>
      </c>
      <c r="J68" s="44">
        <v>9005</v>
      </c>
      <c r="K68" s="46">
        <f t="shared" si="1"/>
        <v>8.7179189296467327E-2</v>
      </c>
      <c r="L68" s="44">
        <v>33033</v>
      </c>
      <c r="M68" s="46">
        <f t="shared" si="2"/>
        <v>0.31979901832650809</v>
      </c>
      <c r="N68" s="45">
        <f t="shared" si="3"/>
        <v>145331.08717918932</v>
      </c>
      <c r="O68" s="44">
        <v>5777</v>
      </c>
      <c r="P68" s="46">
        <f t="shared" si="4"/>
        <v>5.5928281684141226E-2</v>
      </c>
      <c r="Q68" s="9"/>
      <c r="R68" s="44">
        <v>151108</v>
      </c>
      <c r="T68" s="50"/>
      <c r="U68" s="50"/>
      <c r="V68" s="50"/>
      <c r="W68" s="44">
        <f t="shared" si="10"/>
        <v>11608828.140000001</v>
      </c>
      <c r="X68" s="44">
        <f t="shared" si="5"/>
        <v>580441.40700000001</v>
      </c>
      <c r="Y68" s="44">
        <f t="shared" si="6"/>
        <v>1160882.814</v>
      </c>
      <c r="Z68" s="44">
        <f t="shared" si="7"/>
        <v>1741324.2210000001</v>
      </c>
      <c r="AA68" s="44">
        <f t="shared" si="8"/>
        <v>2321765.628</v>
      </c>
      <c r="AB68" s="44">
        <f t="shared" si="9"/>
        <v>2902207.0350000001</v>
      </c>
    </row>
    <row r="69" spans="1:28">
      <c r="A69" t="s">
        <v>173</v>
      </c>
      <c r="B69" t="s">
        <v>913</v>
      </c>
      <c r="C69" t="s">
        <v>1215</v>
      </c>
      <c r="D69" t="s">
        <v>516</v>
      </c>
      <c r="E69" t="s">
        <v>515</v>
      </c>
      <c r="F69" t="s">
        <v>1147</v>
      </c>
      <c r="G69" t="s">
        <v>407</v>
      </c>
      <c r="H69" t="s">
        <v>18</v>
      </c>
      <c r="I69" s="44">
        <f t="shared" si="0"/>
        <v>74226</v>
      </c>
      <c r="J69" s="44">
        <v>32605</v>
      </c>
      <c r="K69" s="46">
        <f t="shared" si="1"/>
        <v>0.43926656427666855</v>
      </c>
      <c r="L69" s="44">
        <v>38074</v>
      </c>
      <c r="M69" s="46">
        <f t="shared" si="2"/>
        <v>0.51294694581413525</v>
      </c>
      <c r="N69" s="45">
        <f t="shared" si="3"/>
        <v>144905.43926656427</v>
      </c>
      <c r="O69" s="44">
        <v>6104</v>
      </c>
      <c r="P69" s="46">
        <f t="shared" si="4"/>
        <v>8.2235335327243822E-2</v>
      </c>
      <c r="Q69" s="9"/>
      <c r="R69" s="44">
        <v>151009</v>
      </c>
      <c r="T69" s="50">
        <f>COUNT(R10:R69)</f>
        <v>60</v>
      </c>
      <c r="U69" s="51">
        <f>T69/T282</f>
        <v>0.21978021978021978</v>
      </c>
      <c r="V69" s="52" t="s">
        <v>394</v>
      </c>
      <c r="W69" s="44">
        <f t="shared" si="10"/>
        <v>11759837.140000001</v>
      </c>
      <c r="X69" s="44">
        <f t="shared" si="5"/>
        <v>587991.85700000008</v>
      </c>
      <c r="Y69" s="44">
        <f t="shared" si="6"/>
        <v>1175983.7140000002</v>
      </c>
      <c r="Z69" s="44">
        <f t="shared" si="7"/>
        <v>1763975.571</v>
      </c>
      <c r="AA69" s="44">
        <f t="shared" si="8"/>
        <v>2351967.4280000003</v>
      </c>
      <c r="AB69" s="44">
        <f t="shared" si="9"/>
        <v>2939959.2850000001</v>
      </c>
    </row>
    <row r="70" spans="1:28">
      <c r="A70" t="s">
        <v>174</v>
      </c>
      <c r="B70" t="s">
        <v>914</v>
      </c>
      <c r="C70" t="s">
        <v>1216</v>
      </c>
      <c r="D70" t="s">
        <v>518</v>
      </c>
      <c r="E70" t="s">
        <v>517</v>
      </c>
      <c r="F70" t="s">
        <v>1145</v>
      </c>
      <c r="G70" t="s">
        <v>407</v>
      </c>
      <c r="H70" t="s">
        <v>18</v>
      </c>
      <c r="I70" s="44">
        <f t="shared" si="0"/>
        <v>76992</v>
      </c>
      <c r="J70" s="44">
        <v>35391</v>
      </c>
      <c r="K70" s="46">
        <f t="shared" si="1"/>
        <v>0.45967113466334164</v>
      </c>
      <c r="L70" s="44">
        <v>28757</v>
      </c>
      <c r="M70" s="46">
        <f t="shared" si="2"/>
        <v>0.37350633832086449</v>
      </c>
      <c r="N70" s="45">
        <f t="shared" si="3"/>
        <v>141140.45967113465</v>
      </c>
      <c r="O70" s="44">
        <v>8321</v>
      </c>
      <c r="P70" s="46">
        <f t="shared" si="4"/>
        <v>0.10807616375727348</v>
      </c>
      <c r="Q70" s="9"/>
      <c r="R70" s="44">
        <v>149461</v>
      </c>
      <c r="T70" s="50"/>
      <c r="U70" s="50"/>
      <c r="V70" s="50"/>
      <c r="W70" s="44">
        <f t="shared" si="10"/>
        <v>11909298.140000001</v>
      </c>
      <c r="X70" s="44">
        <f t="shared" si="5"/>
        <v>595464.90700000001</v>
      </c>
      <c r="Y70" s="44">
        <f t="shared" si="6"/>
        <v>1190929.814</v>
      </c>
      <c r="Z70" s="44">
        <f t="shared" si="7"/>
        <v>1786394.7210000001</v>
      </c>
      <c r="AA70" s="44">
        <f t="shared" si="8"/>
        <v>2381859.628</v>
      </c>
      <c r="AB70" s="44">
        <f t="shared" si="9"/>
        <v>2977324.5350000001</v>
      </c>
    </row>
    <row r="71" spans="1:28">
      <c r="A71" t="s">
        <v>175</v>
      </c>
      <c r="B71" t="s">
        <v>915</v>
      </c>
      <c r="C71" t="s">
        <v>1217</v>
      </c>
      <c r="D71" t="s">
        <v>448</v>
      </c>
      <c r="E71" t="s">
        <v>519</v>
      </c>
      <c r="F71" t="s">
        <v>1132</v>
      </c>
      <c r="G71" t="s">
        <v>409</v>
      </c>
      <c r="H71" t="s">
        <v>15</v>
      </c>
      <c r="I71" s="44">
        <f t="shared" si="0"/>
        <v>79065</v>
      </c>
      <c r="J71" s="44">
        <v>30182</v>
      </c>
      <c r="K71" s="46">
        <f t="shared" si="1"/>
        <v>0.38173654587997219</v>
      </c>
      <c r="L71" s="44">
        <v>33574</v>
      </c>
      <c r="M71" s="46">
        <f t="shared" si="2"/>
        <v>0.42463795611205968</v>
      </c>
      <c r="N71" s="45">
        <f t="shared" si="3"/>
        <v>142821.38173654588</v>
      </c>
      <c r="O71" s="44">
        <v>5386</v>
      </c>
      <c r="P71" s="46">
        <f t="shared" si="4"/>
        <v>6.8121166129134256E-2</v>
      </c>
      <c r="Q71" s="9"/>
      <c r="R71" s="44">
        <v>148207</v>
      </c>
      <c r="T71" s="50"/>
      <c r="U71" s="50"/>
      <c r="V71" s="50"/>
      <c r="W71" s="44">
        <f t="shared" si="10"/>
        <v>12057505.140000001</v>
      </c>
      <c r="X71" s="44">
        <f t="shared" si="5"/>
        <v>602875.2570000001</v>
      </c>
      <c r="Y71" s="44">
        <f t="shared" si="6"/>
        <v>1205750.5140000002</v>
      </c>
      <c r="Z71" s="44">
        <f t="shared" si="7"/>
        <v>1808625.7709999999</v>
      </c>
      <c r="AA71" s="44">
        <f t="shared" si="8"/>
        <v>2411501.0280000004</v>
      </c>
      <c r="AB71" s="44">
        <f t="shared" si="9"/>
        <v>3014376.2850000001</v>
      </c>
    </row>
    <row r="72" spans="1:28">
      <c r="A72" t="s">
        <v>176</v>
      </c>
      <c r="B72" t="s">
        <v>916</v>
      </c>
      <c r="C72" t="s">
        <v>1218</v>
      </c>
      <c r="D72" t="s">
        <v>521</v>
      </c>
      <c r="E72" t="s">
        <v>520</v>
      </c>
      <c r="F72" t="s">
        <v>1145</v>
      </c>
      <c r="G72" t="s">
        <v>409</v>
      </c>
      <c r="H72" t="s">
        <v>15</v>
      </c>
      <c r="I72" s="44">
        <f t="shared" si="0"/>
        <v>79811</v>
      </c>
      <c r="J72" s="44">
        <v>30182</v>
      </c>
      <c r="K72" s="46">
        <f t="shared" si="1"/>
        <v>0.37816842289909913</v>
      </c>
      <c r="L72" s="44">
        <v>32763</v>
      </c>
      <c r="M72" s="46">
        <f t="shared" si="2"/>
        <v>0.41050732355189135</v>
      </c>
      <c r="N72" s="45">
        <f t="shared" si="3"/>
        <v>142756.3781684229</v>
      </c>
      <c r="O72" s="44">
        <v>5386</v>
      </c>
      <c r="P72" s="46">
        <f t="shared" si="4"/>
        <v>6.7484431970530376E-2</v>
      </c>
      <c r="Q72" s="9"/>
      <c r="R72" s="44">
        <v>148142</v>
      </c>
      <c r="T72" s="50"/>
      <c r="U72" s="50"/>
      <c r="V72" s="50"/>
      <c r="W72" s="44">
        <f t="shared" si="10"/>
        <v>12205647.140000001</v>
      </c>
      <c r="X72" s="44">
        <f t="shared" si="5"/>
        <v>610282.35700000008</v>
      </c>
      <c r="Y72" s="44">
        <f t="shared" si="6"/>
        <v>1220564.7140000002</v>
      </c>
      <c r="Z72" s="44">
        <f t="shared" si="7"/>
        <v>1830847.071</v>
      </c>
      <c r="AA72" s="44">
        <f t="shared" si="8"/>
        <v>2441129.4280000003</v>
      </c>
      <c r="AB72" s="44">
        <f t="shared" si="9"/>
        <v>3051411.7850000001</v>
      </c>
    </row>
    <row r="73" spans="1:28">
      <c r="A73" t="s">
        <v>177</v>
      </c>
      <c r="B73" t="s">
        <v>917</v>
      </c>
      <c r="C73" t="s">
        <v>1219</v>
      </c>
      <c r="D73" t="s">
        <v>523</v>
      </c>
      <c r="E73" t="s">
        <v>522</v>
      </c>
      <c r="F73" t="s">
        <v>1146</v>
      </c>
      <c r="G73" t="s">
        <v>407</v>
      </c>
      <c r="H73" t="s">
        <v>18</v>
      </c>
      <c r="I73" s="44">
        <f t="shared" si="0"/>
        <v>80138</v>
      </c>
      <c r="J73" s="44">
        <v>25909</v>
      </c>
      <c r="K73" s="46">
        <f t="shared" si="1"/>
        <v>0.3233047992213432</v>
      </c>
      <c r="L73" s="44">
        <v>32575</v>
      </c>
      <c r="M73" s="46">
        <f t="shared" si="2"/>
        <v>0.4064863111133295</v>
      </c>
      <c r="N73" s="45">
        <f t="shared" si="3"/>
        <v>138622.32330479921</v>
      </c>
      <c r="O73" s="44">
        <v>8544</v>
      </c>
      <c r="P73" s="46">
        <f t="shared" si="4"/>
        <v>0.10661608724949462</v>
      </c>
      <c r="Q73" s="9"/>
      <c r="R73" s="44">
        <v>147166</v>
      </c>
      <c r="T73" s="50"/>
      <c r="U73" s="50"/>
      <c r="V73" s="50"/>
      <c r="W73" s="44">
        <f t="shared" si="10"/>
        <v>12352813.140000001</v>
      </c>
      <c r="X73" s="44">
        <f t="shared" si="5"/>
        <v>617640.65700000001</v>
      </c>
      <c r="Y73" s="44">
        <f t="shared" si="6"/>
        <v>1235281.314</v>
      </c>
      <c r="Z73" s="44">
        <f t="shared" si="7"/>
        <v>1852921.9710000001</v>
      </c>
      <c r="AA73" s="44">
        <f t="shared" si="8"/>
        <v>2470562.628</v>
      </c>
      <c r="AB73" s="44">
        <f t="shared" si="9"/>
        <v>3088203.2850000001</v>
      </c>
    </row>
    <row r="74" spans="1:28">
      <c r="A74" t="s">
        <v>178</v>
      </c>
      <c r="B74" t="s">
        <v>918</v>
      </c>
      <c r="C74" t="s">
        <v>1220</v>
      </c>
      <c r="D74" t="s">
        <v>525</v>
      </c>
      <c r="E74" t="s">
        <v>524</v>
      </c>
      <c r="F74" t="s">
        <v>1145</v>
      </c>
      <c r="G74" t="s">
        <v>409</v>
      </c>
      <c r="H74" t="s">
        <v>15</v>
      </c>
      <c r="I74" s="44">
        <f t="shared" ref="I74:I137" si="11">R74-O74-J74-L74</f>
        <v>80953</v>
      </c>
      <c r="J74" s="44">
        <v>33459</v>
      </c>
      <c r="K74" s="46">
        <f t="shared" si="1"/>
        <v>0.41331389818783737</v>
      </c>
      <c r="L74" s="44">
        <v>26662</v>
      </c>
      <c r="M74" s="46">
        <f t="shared" si="2"/>
        <v>0.32935159907600708</v>
      </c>
      <c r="N74" s="45">
        <f t="shared" si="3"/>
        <v>141074.4133138982</v>
      </c>
      <c r="O74" s="44">
        <v>5892</v>
      </c>
      <c r="P74" s="46">
        <f t="shared" si="4"/>
        <v>7.2782972836090074E-2</v>
      </c>
      <c r="Q74" s="9"/>
      <c r="R74" s="44">
        <v>146966</v>
      </c>
      <c r="T74" s="50"/>
      <c r="U74" s="50"/>
      <c r="V74" s="50"/>
      <c r="W74" s="44">
        <f t="shared" si="10"/>
        <v>12499779.140000001</v>
      </c>
      <c r="X74" s="44">
        <f t="shared" si="5"/>
        <v>624988.95700000005</v>
      </c>
      <c r="Y74" s="44">
        <f t="shared" si="6"/>
        <v>1249977.9140000001</v>
      </c>
      <c r="Z74" s="44">
        <f t="shared" si="7"/>
        <v>1874966.871</v>
      </c>
      <c r="AA74" s="44">
        <f t="shared" si="8"/>
        <v>2499955.8280000002</v>
      </c>
      <c r="AB74" s="44">
        <f t="shared" si="9"/>
        <v>3124944.7850000001</v>
      </c>
    </row>
    <row r="75" spans="1:28">
      <c r="A75" t="s">
        <v>179</v>
      </c>
      <c r="B75" t="s">
        <v>919</v>
      </c>
      <c r="C75" t="s">
        <v>1221</v>
      </c>
      <c r="D75" t="s">
        <v>512</v>
      </c>
      <c r="E75" t="s">
        <v>453</v>
      </c>
      <c r="F75" t="s">
        <v>1141</v>
      </c>
      <c r="G75" t="s">
        <v>1155</v>
      </c>
      <c r="H75" t="s">
        <v>28</v>
      </c>
      <c r="I75" s="44">
        <f t="shared" si="11"/>
        <v>132871</v>
      </c>
      <c r="J75" s="44">
        <v>0</v>
      </c>
      <c r="K75" s="46">
        <f t="shared" ref="K75:K138" si="12">J75/I75</f>
        <v>0</v>
      </c>
      <c r="L75" s="45">
        <v>0</v>
      </c>
      <c r="M75" s="46">
        <f t="shared" ref="M75:M138" si="13">L75/I75</f>
        <v>0</v>
      </c>
      <c r="N75" s="45">
        <f t="shared" ref="N75:N138" si="14">SUM(I75:L75)</f>
        <v>132871</v>
      </c>
      <c r="O75" s="44">
        <v>13872</v>
      </c>
      <c r="P75" s="46">
        <f t="shared" ref="P75:P138" si="15">O75/I75</f>
        <v>0.10440201398348774</v>
      </c>
      <c r="Q75" s="9"/>
      <c r="R75" s="44">
        <v>146743</v>
      </c>
      <c r="T75" s="50"/>
      <c r="U75" s="50"/>
      <c r="V75" s="50"/>
      <c r="W75" s="44">
        <f t="shared" si="10"/>
        <v>12646522.140000001</v>
      </c>
      <c r="X75" s="44">
        <f t="shared" ref="X75:X138" si="16">0.05*W75</f>
        <v>632326.10700000008</v>
      </c>
      <c r="Y75" s="44">
        <f t="shared" ref="Y75:Y138" si="17">0.1*W75</f>
        <v>1264652.2140000002</v>
      </c>
      <c r="Z75" s="44">
        <f t="shared" ref="Z75:Z138" si="18">0.15*W75</f>
        <v>1896978.321</v>
      </c>
      <c r="AA75" s="44">
        <f t="shared" ref="AA75:AA138" si="19">0.2*W75</f>
        <v>2529304.4280000003</v>
      </c>
      <c r="AB75" s="44">
        <f t="shared" ref="AB75:AB138" si="20">0.25*W75</f>
        <v>3161630.5350000001</v>
      </c>
    </row>
    <row r="76" spans="1:28">
      <c r="A76" t="s">
        <v>180</v>
      </c>
      <c r="B76" t="s">
        <v>920</v>
      </c>
      <c r="C76" t="s">
        <v>1222</v>
      </c>
      <c r="D76" t="s">
        <v>527</v>
      </c>
      <c r="E76" t="s">
        <v>526</v>
      </c>
      <c r="F76" t="s">
        <v>1130</v>
      </c>
      <c r="G76" t="s">
        <v>407</v>
      </c>
      <c r="H76" t="s">
        <v>18</v>
      </c>
      <c r="I76" s="44">
        <f t="shared" si="11"/>
        <v>74705</v>
      </c>
      <c r="J76" s="44">
        <v>28032</v>
      </c>
      <c r="K76" s="46">
        <f t="shared" si="12"/>
        <v>0.37523592798340138</v>
      </c>
      <c r="L76" s="44">
        <v>38069</v>
      </c>
      <c r="M76" s="46">
        <f t="shared" si="13"/>
        <v>0.50959105816210426</v>
      </c>
      <c r="N76" s="45">
        <f t="shared" si="14"/>
        <v>140806.37523592799</v>
      </c>
      <c r="O76" s="44">
        <v>5834</v>
      </c>
      <c r="P76" s="46">
        <f t="shared" si="15"/>
        <v>7.8093835753965599E-2</v>
      </c>
      <c r="Q76" s="9"/>
      <c r="R76" s="44">
        <v>146640</v>
      </c>
      <c r="T76" s="50"/>
      <c r="U76" s="50"/>
      <c r="V76" s="50"/>
      <c r="W76" s="44">
        <f t="shared" ref="W76:W139" si="21">W75+R76</f>
        <v>12793162.140000001</v>
      </c>
      <c r="X76" s="44">
        <f t="shared" si="16"/>
        <v>639658.10700000008</v>
      </c>
      <c r="Y76" s="44">
        <f t="shared" si="17"/>
        <v>1279316.2140000002</v>
      </c>
      <c r="Z76" s="44">
        <f t="shared" si="18"/>
        <v>1918974.321</v>
      </c>
      <c r="AA76" s="44">
        <f t="shared" si="19"/>
        <v>2558632.4280000003</v>
      </c>
      <c r="AB76" s="44">
        <f t="shared" si="20"/>
        <v>3198290.5350000001</v>
      </c>
    </row>
    <row r="77" spans="1:28">
      <c r="A77" t="s">
        <v>181</v>
      </c>
      <c r="B77" t="s">
        <v>921</v>
      </c>
      <c r="C77" t="s">
        <v>1223</v>
      </c>
      <c r="D77" t="s">
        <v>529</v>
      </c>
      <c r="E77" t="s">
        <v>528</v>
      </c>
      <c r="F77" t="s">
        <v>1148</v>
      </c>
      <c r="G77" t="s">
        <v>409</v>
      </c>
      <c r="H77" t="s">
        <v>15</v>
      </c>
      <c r="I77" s="44">
        <f t="shared" si="11"/>
        <v>79480</v>
      </c>
      <c r="J77" s="44">
        <v>24810</v>
      </c>
      <c r="K77" s="46">
        <f t="shared" si="12"/>
        <v>0.3121540010065425</v>
      </c>
      <c r="L77" s="44">
        <v>37074</v>
      </c>
      <c r="M77" s="46">
        <f t="shared" si="13"/>
        <v>0.46645697030699546</v>
      </c>
      <c r="N77" s="45">
        <f t="shared" si="14"/>
        <v>141364.312154001</v>
      </c>
      <c r="O77" s="44">
        <v>5198</v>
      </c>
      <c r="P77" s="46">
        <f t="shared" si="15"/>
        <v>6.5400100654252641E-2</v>
      </c>
      <c r="Q77" s="9"/>
      <c r="R77" s="44">
        <v>146562</v>
      </c>
      <c r="T77" s="50"/>
      <c r="U77" s="50"/>
      <c r="V77" s="50"/>
      <c r="W77" s="44">
        <f t="shared" si="21"/>
        <v>12939724.140000001</v>
      </c>
      <c r="X77" s="44">
        <f t="shared" si="16"/>
        <v>646986.20700000005</v>
      </c>
      <c r="Y77" s="44">
        <f t="shared" si="17"/>
        <v>1293972.4140000001</v>
      </c>
      <c r="Z77" s="44">
        <f t="shared" si="18"/>
        <v>1940958.621</v>
      </c>
      <c r="AA77" s="44">
        <f t="shared" si="19"/>
        <v>2587944.8280000002</v>
      </c>
      <c r="AB77" s="44">
        <f t="shared" si="20"/>
        <v>3234931.0350000001</v>
      </c>
    </row>
    <row r="78" spans="1:28">
      <c r="A78" t="s">
        <v>182</v>
      </c>
      <c r="B78" t="s">
        <v>922</v>
      </c>
      <c r="C78" t="s">
        <v>1224</v>
      </c>
      <c r="D78" t="s">
        <v>531</v>
      </c>
      <c r="E78" t="s">
        <v>530</v>
      </c>
      <c r="F78" t="s">
        <v>1132</v>
      </c>
      <c r="G78" t="s">
        <v>410</v>
      </c>
      <c r="H78" t="s">
        <v>20</v>
      </c>
      <c r="I78" s="44">
        <f t="shared" si="11"/>
        <v>94457</v>
      </c>
      <c r="J78" s="44">
        <v>25961</v>
      </c>
      <c r="K78" s="46">
        <f t="shared" si="12"/>
        <v>0.27484463830102585</v>
      </c>
      <c r="L78" s="44">
        <v>20341</v>
      </c>
      <c r="M78" s="46">
        <f t="shared" si="13"/>
        <v>0.21534666567856273</v>
      </c>
      <c r="N78" s="45">
        <f t="shared" si="14"/>
        <v>140759.2748446383</v>
      </c>
      <c r="O78" s="44">
        <v>5768</v>
      </c>
      <c r="P78" s="46">
        <f t="shared" si="15"/>
        <v>6.1064823147040453E-2</v>
      </c>
      <c r="Q78" s="9"/>
      <c r="R78" s="44">
        <v>146527</v>
      </c>
      <c r="T78" s="50"/>
      <c r="U78" s="50"/>
      <c r="V78" s="50"/>
      <c r="W78" s="44">
        <f t="shared" si="21"/>
        <v>13086251.140000001</v>
      </c>
      <c r="X78" s="44">
        <f t="shared" si="16"/>
        <v>654312.55700000003</v>
      </c>
      <c r="Y78" s="44">
        <f t="shared" si="17"/>
        <v>1308625.1140000001</v>
      </c>
      <c r="Z78" s="44">
        <f t="shared" si="18"/>
        <v>1962937.6710000001</v>
      </c>
      <c r="AA78" s="44">
        <f t="shared" si="19"/>
        <v>2617250.2280000001</v>
      </c>
      <c r="AB78" s="44">
        <f t="shared" si="20"/>
        <v>3271562.7850000001</v>
      </c>
    </row>
    <row r="79" spans="1:28">
      <c r="A79" t="s">
        <v>183</v>
      </c>
      <c r="B79" t="s">
        <v>923</v>
      </c>
      <c r="C79" t="s">
        <v>1225</v>
      </c>
      <c r="D79" t="s">
        <v>533</v>
      </c>
      <c r="E79" t="s">
        <v>532</v>
      </c>
      <c r="F79" t="s">
        <v>1130</v>
      </c>
      <c r="G79" t="s">
        <v>1155</v>
      </c>
      <c r="H79" t="s">
        <v>29</v>
      </c>
      <c r="I79" s="44">
        <f t="shared" si="11"/>
        <v>134422</v>
      </c>
      <c r="J79" s="44">
        <v>0</v>
      </c>
      <c r="K79" s="46">
        <f t="shared" si="12"/>
        <v>0</v>
      </c>
      <c r="L79" s="45">
        <v>0</v>
      </c>
      <c r="M79" s="46">
        <f t="shared" si="13"/>
        <v>0</v>
      </c>
      <c r="N79" s="45">
        <f t="shared" si="14"/>
        <v>134422</v>
      </c>
      <c r="O79" s="44">
        <v>11216</v>
      </c>
      <c r="P79" s="46">
        <f t="shared" si="15"/>
        <v>8.3438722828108491E-2</v>
      </c>
      <c r="Q79" s="9"/>
      <c r="R79" s="44">
        <v>145638</v>
      </c>
      <c r="T79" s="50"/>
      <c r="U79" s="50"/>
      <c r="V79" s="50"/>
      <c r="W79" s="44">
        <f t="shared" si="21"/>
        <v>13231889.140000001</v>
      </c>
      <c r="X79" s="44">
        <f t="shared" si="16"/>
        <v>661594.45700000005</v>
      </c>
      <c r="Y79" s="44">
        <f t="shared" si="17"/>
        <v>1323188.9140000001</v>
      </c>
      <c r="Z79" s="44">
        <f t="shared" si="18"/>
        <v>1984783.371</v>
      </c>
      <c r="AA79" s="44">
        <f t="shared" si="19"/>
        <v>2646377.8280000002</v>
      </c>
      <c r="AB79" s="44">
        <f t="shared" si="20"/>
        <v>3307972.2850000001</v>
      </c>
    </row>
    <row r="80" spans="1:28">
      <c r="A80" t="s">
        <v>184</v>
      </c>
      <c r="B80" t="s">
        <v>924</v>
      </c>
      <c r="C80" t="s">
        <v>1226</v>
      </c>
      <c r="D80" t="s">
        <v>535</v>
      </c>
      <c r="E80" t="s">
        <v>534</v>
      </c>
      <c r="F80" t="s">
        <v>1137</v>
      </c>
      <c r="G80" t="s">
        <v>407</v>
      </c>
      <c r="H80" t="s">
        <v>18</v>
      </c>
      <c r="I80" s="44">
        <f t="shared" si="11"/>
        <v>74512</v>
      </c>
      <c r="J80" s="44">
        <v>30539</v>
      </c>
      <c r="K80" s="46">
        <f t="shared" si="12"/>
        <v>0.40985344642473698</v>
      </c>
      <c r="L80" s="44">
        <v>31106</v>
      </c>
      <c r="M80" s="46">
        <f t="shared" si="13"/>
        <v>0.41746295898647195</v>
      </c>
      <c r="N80" s="45">
        <f t="shared" si="14"/>
        <v>136157.40985344641</v>
      </c>
      <c r="O80" s="44">
        <v>9453</v>
      </c>
      <c r="P80" s="46">
        <f t="shared" si="15"/>
        <v>0.12686547133347648</v>
      </c>
      <c r="Q80" s="9"/>
      <c r="R80" s="44">
        <v>145610</v>
      </c>
      <c r="T80" s="50"/>
      <c r="U80" s="50"/>
      <c r="V80" s="50"/>
      <c r="W80" s="44">
        <f t="shared" si="21"/>
        <v>13377499.140000001</v>
      </c>
      <c r="X80" s="44">
        <f t="shared" si="16"/>
        <v>668874.95700000005</v>
      </c>
      <c r="Y80" s="44">
        <f t="shared" si="17"/>
        <v>1337749.9140000001</v>
      </c>
      <c r="Z80" s="44">
        <f t="shared" si="18"/>
        <v>2006624.871</v>
      </c>
      <c r="AA80" s="44">
        <f t="shared" si="19"/>
        <v>2675499.8280000002</v>
      </c>
      <c r="AB80" s="44">
        <f t="shared" si="20"/>
        <v>3344374.7850000001</v>
      </c>
    </row>
    <row r="81" spans="1:28">
      <c r="A81" t="s">
        <v>185</v>
      </c>
      <c r="B81" t="s">
        <v>925</v>
      </c>
      <c r="C81" t="s">
        <v>1227</v>
      </c>
      <c r="D81" t="s">
        <v>537</v>
      </c>
      <c r="E81" t="s">
        <v>536</v>
      </c>
      <c r="F81" t="s">
        <v>1149</v>
      </c>
      <c r="G81" t="s">
        <v>407</v>
      </c>
      <c r="H81" t="s">
        <v>21</v>
      </c>
      <c r="I81" s="44">
        <f t="shared" si="11"/>
        <v>93121</v>
      </c>
      <c r="J81" s="44">
        <v>37844</v>
      </c>
      <c r="K81" s="46">
        <f t="shared" si="12"/>
        <v>0.40639597942461958</v>
      </c>
      <c r="L81" s="44">
        <v>0</v>
      </c>
      <c r="M81" s="46">
        <f t="shared" si="13"/>
        <v>0</v>
      </c>
      <c r="N81" s="45">
        <f t="shared" si="14"/>
        <v>130965.40639597943</v>
      </c>
      <c r="O81" s="44">
        <v>12067</v>
      </c>
      <c r="P81" s="46">
        <f t="shared" si="15"/>
        <v>0.12958408951793904</v>
      </c>
      <c r="Q81" s="9"/>
      <c r="R81" s="44">
        <v>143032</v>
      </c>
      <c r="T81" s="50"/>
      <c r="U81" s="50"/>
      <c r="V81" s="50"/>
      <c r="W81" s="44">
        <f t="shared" si="21"/>
        <v>13520531.140000001</v>
      </c>
      <c r="X81" s="44">
        <f t="shared" si="16"/>
        <v>676026.55700000003</v>
      </c>
      <c r="Y81" s="44">
        <f t="shared" si="17"/>
        <v>1352053.1140000001</v>
      </c>
      <c r="Z81" s="44">
        <f t="shared" si="18"/>
        <v>2028079.6710000001</v>
      </c>
      <c r="AA81" s="44">
        <f t="shared" si="19"/>
        <v>2704106.2280000001</v>
      </c>
      <c r="AB81" s="44">
        <f t="shared" si="20"/>
        <v>3380132.7850000001</v>
      </c>
    </row>
    <row r="82" spans="1:28">
      <c r="A82" t="s">
        <v>186</v>
      </c>
      <c r="B82" t="s">
        <v>926</v>
      </c>
      <c r="C82" t="s">
        <v>1228</v>
      </c>
      <c r="D82" t="s">
        <v>539</v>
      </c>
      <c r="E82" t="s">
        <v>538</v>
      </c>
      <c r="F82" t="s">
        <v>1131</v>
      </c>
      <c r="G82" t="s">
        <v>407</v>
      </c>
      <c r="H82" t="s">
        <v>18</v>
      </c>
      <c r="I82" s="44">
        <f t="shared" si="11"/>
        <v>80540</v>
      </c>
      <c r="J82" s="44">
        <v>16735</v>
      </c>
      <c r="K82" s="46">
        <f t="shared" si="12"/>
        <v>0.20778495157685622</v>
      </c>
      <c r="L82" s="44">
        <v>40635</v>
      </c>
      <c r="M82" s="46">
        <f t="shared" si="13"/>
        <v>0.50453190961013161</v>
      </c>
      <c r="N82" s="45">
        <f t="shared" si="14"/>
        <v>137910.20778495158</v>
      </c>
      <c r="O82" s="44">
        <v>5110</v>
      </c>
      <c r="P82" s="46">
        <f t="shared" si="15"/>
        <v>6.3446734541842562E-2</v>
      </c>
      <c r="Q82" s="9"/>
      <c r="R82" s="44">
        <v>143020</v>
      </c>
      <c r="T82" s="50"/>
      <c r="U82" s="50"/>
      <c r="V82" s="50"/>
      <c r="W82" s="44">
        <f t="shared" si="21"/>
        <v>13663551.140000001</v>
      </c>
      <c r="X82" s="44">
        <f t="shared" si="16"/>
        <v>683177.55700000003</v>
      </c>
      <c r="Y82" s="44">
        <f t="shared" si="17"/>
        <v>1366355.1140000001</v>
      </c>
      <c r="Z82" s="44">
        <f t="shared" si="18"/>
        <v>2049532.6710000001</v>
      </c>
      <c r="AA82" s="44">
        <f t="shared" si="19"/>
        <v>2732710.2280000001</v>
      </c>
      <c r="AB82" s="44">
        <f t="shared" si="20"/>
        <v>3415887.7850000001</v>
      </c>
    </row>
    <row r="83" spans="1:28">
      <c r="A83" t="s">
        <v>187</v>
      </c>
      <c r="B83" t="s">
        <v>927</v>
      </c>
      <c r="C83" t="s">
        <v>1229</v>
      </c>
      <c r="D83" t="s">
        <v>541</v>
      </c>
      <c r="E83" t="s">
        <v>540</v>
      </c>
      <c r="F83" t="s">
        <v>1133</v>
      </c>
      <c r="G83" t="s">
        <v>407</v>
      </c>
      <c r="H83" t="s">
        <v>18</v>
      </c>
      <c r="I83" s="44">
        <f t="shared" si="11"/>
        <v>79595</v>
      </c>
      <c r="J83" s="44">
        <v>22798</v>
      </c>
      <c r="K83" s="46">
        <f t="shared" si="12"/>
        <v>0.2864250266976569</v>
      </c>
      <c r="L83" s="44">
        <v>33983</v>
      </c>
      <c r="M83" s="46">
        <f t="shared" si="13"/>
        <v>0.42694892895282366</v>
      </c>
      <c r="N83" s="45">
        <f t="shared" si="14"/>
        <v>136376.28642502672</v>
      </c>
      <c r="O83" s="44">
        <v>5837</v>
      </c>
      <c r="P83" s="46">
        <f t="shared" si="15"/>
        <v>7.3333752120108051E-2</v>
      </c>
      <c r="Q83" s="9"/>
      <c r="R83" s="44">
        <v>142213</v>
      </c>
      <c r="T83" s="50"/>
      <c r="U83" s="50"/>
      <c r="V83" s="50"/>
      <c r="W83" s="44">
        <f t="shared" si="21"/>
        <v>13805764.140000001</v>
      </c>
      <c r="X83" s="44">
        <f t="shared" si="16"/>
        <v>690288.20700000005</v>
      </c>
      <c r="Y83" s="44">
        <f t="shared" si="17"/>
        <v>1380576.4140000001</v>
      </c>
      <c r="Z83" s="44">
        <f t="shared" si="18"/>
        <v>2070864.621</v>
      </c>
      <c r="AA83" s="44">
        <f t="shared" si="19"/>
        <v>2761152.8280000002</v>
      </c>
      <c r="AB83" s="44">
        <f t="shared" si="20"/>
        <v>3451441.0350000001</v>
      </c>
    </row>
    <row r="84" spans="1:28">
      <c r="A84" t="s">
        <v>188</v>
      </c>
      <c r="B84" t="s">
        <v>928</v>
      </c>
      <c r="C84" t="s">
        <v>1230</v>
      </c>
      <c r="D84" t="s">
        <v>477</v>
      </c>
      <c r="E84" t="s">
        <v>542</v>
      </c>
      <c r="F84" t="s">
        <v>1142</v>
      </c>
      <c r="G84" t="s">
        <v>407</v>
      </c>
      <c r="H84" t="s">
        <v>18</v>
      </c>
      <c r="I84" s="44">
        <f t="shared" si="11"/>
        <v>81744</v>
      </c>
      <c r="J84" s="44">
        <v>27508</v>
      </c>
      <c r="K84" s="46">
        <f t="shared" si="12"/>
        <v>0.33651399491094147</v>
      </c>
      <c r="L84" s="44">
        <v>27593</v>
      </c>
      <c r="M84" s="46">
        <f t="shared" si="13"/>
        <v>0.33755382658054411</v>
      </c>
      <c r="N84" s="45">
        <f t="shared" si="14"/>
        <v>136845.3365139949</v>
      </c>
      <c r="O84" s="44">
        <v>5110</v>
      </c>
      <c r="P84" s="46">
        <f t="shared" si="15"/>
        <v>6.2512233313760032E-2</v>
      </c>
      <c r="Q84" s="9"/>
      <c r="R84" s="44">
        <v>141955</v>
      </c>
      <c r="T84" s="50"/>
      <c r="U84" s="50"/>
      <c r="V84" s="50"/>
      <c r="W84" s="44">
        <f t="shared" si="21"/>
        <v>13947719.140000001</v>
      </c>
      <c r="X84" s="44">
        <f t="shared" si="16"/>
        <v>697385.95700000005</v>
      </c>
      <c r="Y84" s="44">
        <f t="shared" si="17"/>
        <v>1394771.9140000001</v>
      </c>
      <c r="Z84" s="44">
        <f t="shared" si="18"/>
        <v>2092157.871</v>
      </c>
      <c r="AA84" s="44">
        <f t="shared" si="19"/>
        <v>2789543.8280000002</v>
      </c>
      <c r="AB84" s="44">
        <f t="shared" si="20"/>
        <v>3486929.7850000001</v>
      </c>
    </row>
    <row r="85" spans="1:28">
      <c r="A85" t="s">
        <v>189</v>
      </c>
      <c r="B85" t="s">
        <v>929</v>
      </c>
      <c r="C85" t="s">
        <v>1231</v>
      </c>
      <c r="D85" t="s">
        <v>543</v>
      </c>
      <c r="E85" t="s">
        <v>497</v>
      </c>
      <c r="F85" t="s">
        <v>1134</v>
      </c>
      <c r="G85" t="s">
        <v>407</v>
      </c>
      <c r="H85" t="s">
        <v>18</v>
      </c>
      <c r="I85" s="44">
        <f t="shared" si="11"/>
        <v>74609</v>
      </c>
      <c r="J85" s="44">
        <v>37827</v>
      </c>
      <c r="K85" s="46">
        <f t="shared" si="12"/>
        <v>0.50700317656046856</v>
      </c>
      <c r="L85" s="44">
        <v>15425</v>
      </c>
      <c r="M85" s="46">
        <f t="shared" si="13"/>
        <v>0.20674449463201491</v>
      </c>
      <c r="N85" s="45">
        <f t="shared" si="14"/>
        <v>127861.50700317656</v>
      </c>
      <c r="O85" s="44">
        <v>12464</v>
      </c>
      <c r="P85" s="46">
        <f t="shared" si="15"/>
        <v>0.16705759358790495</v>
      </c>
      <c r="Q85" s="9"/>
      <c r="R85" s="44">
        <v>140325</v>
      </c>
      <c r="T85" s="50"/>
      <c r="U85" s="50"/>
      <c r="V85" s="50"/>
      <c r="W85" s="44">
        <f t="shared" si="21"/>
        <v>14088044.140000001</v>
      </c>
      <c r="X85" s="44">
        <f t="shared" si="16"/>
        <v>704402.20700000005</v>
      </c>
      <c r="Y85" s="44">
        <f t="shared" si="17"/>
        <v>1408804.4140000001</v>
      </c>
      <c r="Z85" s="44">
        <f t="shared" si="18"/>
        <v>2113206.6209999998</v>
      </c>
      <c r="AA85" s="44">
        <f t="shared" si="19"/>
        <v>2817608.8280000002</v>
      </c>
      <c r="AB85" s="44">
        <f t="shared" si="20"/>
        <v>3522011.0350000001</v>
      </c>
    </row>
    <row r="86" spans="1:28">
      <c r="A86" t="s">
        <v>190</v>
      </c>
      <c r="B86" t="s">
        <v>930</v>
      </c>
      <c r="C86" t="s">
        <v>1232</v>
      </c>
      <c r="D86" t="s">
        <v>545</v>
      </c>
      <c r="E86" t="s">
        <v>544</v>
      </c>
      <c r="F86" t="s">
        <v>1146</v>
      </c>
      <c r="G86" t="s">
        <v>407</v>
      </c>
      <c r="H86" t="s">
        <v>21</v>
      </c>
      <c r="I86" s="44">
        <f t="shared" si="11"/>
        <v>93351</v>
      </c>
      <c r="J86" s="44">
        <v>38596</v>
      </c>
      <c r="K86" s="46">
        <f t="shared" si="12"/>
        <v>0.41345031119109599</v>
      </c>
      <c r="L86" s="44">
        <v>0</v>
      </c>
      <c r="M86" s="46">
        <f t="shared" si="13"/>
        <v>0</v>
      </c>
      <c r="N86" s="45">
        <f t="shared" si="14"/>
        <v>131947.4134503112</v>
      </c>
      <c r="O86" s="44">
        <v>7536</v>
      </c>
      <c r="P86" s="46">
        <f t="shared" si="15"/>
        <v>8.0727576565864323E-2</v>
      </c>
      <c r="Q86" s="9"/>
      <c r="R86" s="44">
        <v>139483</v>
      </c>
      <c r="T86" s="50"/>
      <c r="U86" s="50"/>
      <c r="V86" s="50"/>
      <c r="W86" s="44">
        <f t="shared" si="21"/>
        <v>14227527.140000001</v>
      </c>
      <c r="X86" s="44">
        <f t="shared" si="16"/>
        <v>711376.35700000008</v>
      </c>
      <c r="Y86" s="44">
        <f t="shared" si="17"/>
        <v>1422752.7140000002</v>
      </c>
      <c r="Z86" s="44">
        <f t="shared" si="18"/>
        <v>2134129.071</v>
      </c>
      <c r="AA86" s="44">
        <f t="shared" si="19"/>
        <v>2845505.4280000003</v>
      </c>
      <c r="AB86" s="44">
        <f t="shared" si="20"/>
        <v>3556881.7850000001</v>
      </c>
    </row>
    <row r="87" spans="1:28">
      <c r="A87" t="s">
        <v>191</v>
      </c>
      <c r="B87" t="s">
        <v>931</v>
      </c>
      <c r="C87" t="s">
        <v>1233</v>
      </c>
      <c r="D87" t="s">
        <v>547</v>
      </c>
      <c r="E87" t="s">
        <v>546</v>
      </c>
      <c r="F87" t="s">
        <v>1137</v>
      </c>
      <c r="G87" t="s">
        <v>409</v>
      </c>
      <c r="H87" t="s">
        <v>11</v>
      </c>
      <c r="I87" s="44">
        <f t="shared" si="11"/>
        <v>95066</v>
      </c>
      <c r="J87" s="44">
        <v>27163</v>
      </c>
      <c r="K87" s="46">
        <f t="shared" si="12"/>
        <v>0.28572781015294635</v>
      </c>
      <c r="L87" s="44">
        <v>11193</v>
      </c>
      <c r="M87" s="46">
        <f t="shared" si="13"/>
        <v>0.1177392548334841</v>
      </c>
      <c r="N87" s="45">
        <f t="shared" si="14"/>
        <v>133422.28572781017</v>
      </c>
      <c r="O87" s="44">
        <v>6060</v>
      </c>
      <c r="P87" s="46">
        <f t="shared" si="15"/>
        <v>6.3745187553909913E-2</v>
      </c>
      <c r="Q87" s="9"/>
      <c r="R87" s="44">
        <v>139482</v>
      </c>
      <c r="T87" s="50"/>
      <c r="U87" s="50"/>
      <c r="V87" s="50"/>
      <c r="W87" s="44">
        <f t="shared" si="21"/>
        <v>14367009.140000001</v>
      </c>
      <c r="X87" s="44">
        <f t="shared" si="16"/>
        <v>718350.45700000005</v>
      </c>
      <c r="Y87" s="44">
        <f t="shared" si="17"/>
        <v>1436700.9140000001</v>
      </c>
      <c r="Z87" s="44">
        <f t="shared" si="18"/>
        <v>2155051.3709999998</v>
      </c>
      <c r="AA87" s="44">
        <f t="shared" si="19"/>
        <v>2873401.8280000002</v>
      </c>
      <c r="AB87" s="44">
        <f t="shared" si="20"/>
        <v>3591752.2850000001</v>
      </c>
    </row>
    <row r="88" spans="1:28">
      <c r="A88" t="s">
        <v>192</v>
      </c>
      <c r="B88" t="s">
        <v>932</v>
      </c>
      <c r="C88" t="s">
        <v>1234</v>
      </c>
      <c r="D88" t="s">
        <v>474</v>
      </c>
      <c r="E88" t="s">
        <v>548</v>
      </c>
      <c r="F88" t="s">
        <v>1132</v>
      </c>
      <c r="G88" t="s">
        <v>410</v>
      </c>
      <c r="H88" t="s">
        <v>20</v>
      </c>
      <c r="I88" s="44">
        <f t="shared" si="11"/>
        <v>99290</v>
      </c>
      <c r="J88" s="44">
        <v>20888</v>
      </c>
      <c r="K88" s="46">
        <f t="shared" si="12"/>
        <v>0.21037365293584451</v>
      </c>
      <c r="L88" s="44">
        <v>13706</v>
      </c>
      <c r="M88" s="46">
        <f t="shared" si="13"/>
        <v>0.13804008460066472</v>
      </c>
      <c r="N88" s="45">
        <f t="shared" si="14"/>
        <v>133884.21037365292</v>
      </c>
      <c r="O88" s="44">
        <v>5518</v>
      </c>
      <c r="P88" s="46">
        <f t="shared" si="15"/>
        <v>5.5574579514553329E-2</v>
      </c>
      <c r="Q88" s="9"/>
      <c r="R88" s="44">
        <v>139402</v>
      </c>
      <c r="T88" s="50"/>
      <c r="U88" s="50"/>
      <c r="V88" s="50"/>
      <c r="W88" s="44">
        <f t="shared" si="21"/>
        <v>14506411.140000001</v>
      </c>
      <c r="X88" s="44">
        <f t="shared" si="16"/>
        <v>725320.55700000003</v>
      </c>
      <c r="Y88" s="44">
        <f t="shared" si="17"/>
        <v>1450641.1140000001</v>
      </c>
      <c r="Z88" s="44">
        <f t="shared" si="18"/>
        <v>2175961.6710000001</v>
      </c>
      <c r="AA88" s="44">
        <f t="shared" si="19"/>
        <v>2901282.2280000001</v>
      </c>
      <c r="AB88" s="44">
        <f t="shared" si="20"/>
        <v>3626602.7850000001</v>
      </c>
    </row>
    <row r="89" spans="1:28">
      <c r="A89" t="s">
        <v>193</v>
      </c>
      <c r="B89" t="s">
        <v>933</v>
      </c>
      <c r="C89" t="s">
        <v>1235</v>
      </c>
      <c r="D89" t="s">
        <v>550</v>
      </c>
      <c r="E89" t="s">
        <v>549</v>
      </c>
      <c r="F89" t="s">
        <v>1130</v>
      </c>
      <c r="G89" t="s">
        <v>409</v>
      </c>
      <c r="H89" t="s">
        <v>15</v>
      </c>
      <c r="I89" s="44">
        <f t="shared" si="11"/>
        <v>78451</v>
      </c>
      <c r="J89" s="44">
        <v>25210</v>
      </c>
      <c r="K89" s="46">
        <f t="shared" si="12"/>
        <v>0.32134708289250613</v>
      </c>
      <c r="L89" s="44">
        <v>27586</v>
      </c>
      <c r="M89" s="46">
        <f t="shared" si="13"/>
        <v>0.35163350371569513</v>
      </c>
      <c r="N89" s="45">
        <f t="shared" si="14"/>
        <v>131247.32134708291</v>
      </c>
      <c r="O89" s="44">
        <v>7680</v>
      </c>
      <c r="P89" s="46">
        <f t="shared" si="15"/>
        <v>9.7895501650711911E-2</v>
      </c>
      <c r="Q89" s="9"/>
      <c r="R89" s="44">
        <v>138927</v>
      </c>
      <c r="T89" s="50"/>
      <c r="U89" s="50"/>
      <c r="V89" s="50"/>
      <c r="W89" s="44">
        <f t="shared" si="21"/>
        <v>14645338.140000001</v>
      </c>
      <c r="X89" s="44">
        <f t="shared" si="16"/>
        <v>732266.90700000012</v>
      </c>
      <c r="Y89" s="44">
        <f t="shared" si="17"/>
        <v>1464533.8140000002</v>
      </c>
      <c r="Z89" s="44">
        <f t="shared" si="18"/>
        <v>2196800.7209999999</v>
      </c>
      <c r="AA89" s="44">
        <f t="shared" si="19"/>
        <v>2929067.6280000005</v>
      </c>
      <c r="AB89" s="44">
        <f t="shared" si="20"/>
        <v>3661334.5350000001</v>
      </c>
    </row>
    <row r="90" spans="1:28">
      <c r="A90" t="s">
        <v>194</v>
      </c>
      <c r="B90" t="s">
        <v>934</v>
      </c>
      <c r="C90" t="s">
        <v>1236</v>
      </c>
      <c r="D90" t="s">
        <v>552</v>
      </c>
      <c r="E90" t="s">
        <v>551</v>
      </c>
      <c r="F90" t="s">
        <v>1143</v>
      </c>
      <c r="G90" t="s">
        <v>410</v>
      </c>
      <c r="H90" t="s">
        <v>17</v>
      </c>
      <c r="I90" s="44">
        <f t="shared" si="11"/>
        <v>72768</v>
      </c>
      <c r="J90" s="44">
        <v>4910</v>
      </c>
      <c r="K90" s="46">
        <f t="shared" si="12"/>
        <v>6.7474714160070365E-2</v>
      </c>
      <c r="L90" s="44">
        <v>54942</v>
      </c>
      <c r="M90" s="46">
        <f t="shared" si="13"/>
        <v>0.75502968337730869</v>
      </c>
      <c r="N90" s="45">
        <f t="shared" si="14"/>
        <v>132620.06747471416</v>
      </c>
      <c r="O90" s="44">
        <v>3947</v>
      </c>
      <c r="P90" s="46">
        <f t="shared" si="15"/>
        <v>5.4240875109938434E-2</v>
      </c>
      <c r="Q90" s="9"/>
      <c r="R90" s="44">
        <v>136567</v>
      </c>
      <c r="T90" s="50"/>
      <c r="U90" s="50"/>
      <c r="V90" s="50"/>
      <c r="W90" s="44">
        <f t="shared" si="21"/>
        <v>14781905.140000001</v>
      </c>
      <c r="X90" s="44">
        <f t="shared" si="16"/>
        <v>739095.2570000001</v>
      </c>
      <c r="Y90" s="44">
        <f t="shared" si="17"/>
        <v>1478190.5140000002</v>
      </c>
      <c r="Z90" s="44">
        <f t="shared" si="18"/>
        <v>2217285.7710000002</v>
      </c>
      <c r="AA90" s="44">
        <f t="shared" si="19"/>
        <v>2956381.0280000004</v>
      </c>
      <c r="AB90" s="44">
        <f t="shared" si="20"/>
        <v>3695476.2850000001</v>
      </c>
    </row>
    <row r="91" spans="1:28">
      <c r="A91" t="s">
        <v>195</v>
      </c>
      <c r="B91" t="s">
        <v>935</v>
      </c>
      <c r="C91" t="s">
        <v>1237</v>
      </c>
      <c r="D91" t="s">
        <v>554</v>
      </c>
      <c r="E91" t="s">
        <v>553</v>
      </c>
      <c r="F91" t="s">
        <v>1136</v>
      </c>
      <c r="G91" t="s">
        <v>30</v>
      </c>
      <c r="H91" t="s">
        <v>30</v>
      </c>
      <c r="I91" s="44">
        <f t="shared" si="11"/>
        <v>129534</v>
      </c>
      <c r="J91" s="44">
        <v>0</v>
      </c>
      <c r="K91" s="46">
        <f t="shared" si="12"/>
        <v>0</v>
      </c>
      <c r="L91" s="45">
        <v>0</v>
      </c>
      <c r="M91" s="46">
        <f t="shared" si="13"/>
        <v>0</v>
      </c>
      <c r="N91" s="45">
        <f t="shared" si="14"/>
        <v>129534</v>
      </c>
      <c r="O91" s="44">
        <v>5366</v>
      </c>
      <c r="P91" s="46">
        <f t="shared" si="15"/>
        <v>4.1425417264965181E-2</v>
      </c>
      <c r="R91" s="44">
        <v>134900</v>
      </c>
      <c r="T91" s="50"/>
      <c r="U91" s="50"/>
      <c r="V91" s="50"/>
      <c r="W91" s="44">
        <f t="shared" si="21"/>
        <v>14916805.140000001</v>
      </c>
      <c r="X91" s="44">
        <f t="shared" si="16"/>
        <v>745840.2570000001</v>
      </c>
      <c r="Y91" s="44">
        <f t="shared" si="17"/>
        <v>1491680.5140000002</v>
      </c>
      <c r="Z91" s="44">
        <f t="shared" si="18"/>
        <v>2237520.7710000002</v>
      </c>
      <c r="AA91" s="44">
        <f t="shared" si="19"/>
        <v>2983361.0280000004</v>
      </c>
      <c r="AB91" s="44">
        <f t="shared" si="20"/>
        <v>3729201.2850000001</v>
      </c>
    </row>
    <row r="92" spans="1:28">
      <c r="A92" t="s">
        <v>196</v>
      </c>
      <c r="B92" t="s">
        <v>936</v>
      </c>
      <c r="C92" t="s">
        <v>1238</v>
      </c>
      <c r="D92" t="s">
        <v>556</v>
      </c>
      <c r="E92" t="s">
        <v>555</v>
      </c>
      <c r="F92" t="s">
        <v>1143</v>
      </c>
      <c r="G92" t="s">
        <v>410</v>
      </c>
      <c r="H92" t="s">
        <v>20</v>
      </c>
      <c r="I92" s="44">
        <f t="shared" si="11"/>
        <v>83864</v>
      </c>
      <c r="J92" s="44">
        <v>12840</v>
      </c>
      <c r="K92" s="46">
        <f t="shared" si="12"/>
        <v>0.15310502718687399</v>
      </c>
      <c r="L92" s="44">
        <v>28269</v>
      </c>
      <c r="M92" s="46">
        <f t="shared" si="13"/>
        <v>0.33708146522941906</v>
      </c>
      <c r="N92" s="45">
        <f t="shared" si="14"/>
        <v>124973.15310502719</v>
      </c>
      <c r="O92" s="44">
        <v>9534</v>
      </c>
      <c r="P92" s="46">
        <f t="shared" si="15"/>
        <v>0.11368405990651531</v>
      </c>
      <c r="Q92" s="9"/>
      <c r="R92" s="44">
        <v>134507</v>
      </c>
      <c r="T92" s="50"/>
      <c r="U92" s="50"/>
      <c r="V92" s="50"/>
      <c r="W92" s="44">
        <f t="shared" si="21"/>
        <v>15051312.140000001</v>
      </c>
      <c r="X92" s="44">
        <f t="shared" si="16"/>
        <v>752565.60700000008</v>
      </c>
      <c r="Y92" s="44">
        <f t="shared" si="17"/>
        <v>1505131.2140000002</v>
      </c>
      <c r="Z92" s="44">
        <f t="shared" si="18"/>
        <v>2257696.821</v>
      </c>
      <c r="AA92" s="44">
        <f t="shared" si="19"/>
        <v>3010262.4280000003</v>
      </c>
      <c r="AB92" s="44">
        <f t="shared" si="20"/>
        <v>3762828.0350000001</v>
      </c>
    </row>
    <row r="93" spans="1:28">
      <c r="A93" t="s">
        <v>197</v>
      </c>
      <c r="B93" t="s">
        <v>937</v>
      </c>
      <c r="C93" t="s">
        <v>1239</v>
      </c>
      <c r="D93" t="s">
        <v>558</v>
      </c>
      <c r="E93" t="s">
        <v>557</v>
      </c>
      <c r="F93" t="s">
        <v>1146</v>
      </c>
      <c r="G93" t="s">
        <v>1155</v>
      </c>
      <c r="H93" t="s">
        <v>31</v>
      </c>
      <c r="I93" s="44">
        <f t="shared" si="11"/>
        <v>134422</v>
      </c>
      <c r="J93" s="44">
        <v>0</v>
      </c>
      <c r="K93" s="46">
        <f t="shared" si="12"/>
        <v>0</v>
      </c>
      <c r="L93" s="45">
        <v>0</v>
      </c>
      <c r="M93" s="46">
        <f t="shared" si="13"/>
        <v>0</v>
      </c>
      <c r="N93" s="45">
        <f t="shared" si="14"/>
        <v>134422</v>
      </c>
      <c r="O93" s="44">
        <v>0</v>
      </c>
      <c r="P93" s="46">
        <f t="shared" si="15"/>
        <v>0</v>
      </c>
      <c r="Q93" s="9"/>
      <c r="R93" s="44">
        <v>134422</v>
      </c>
      <c r="T93" s="50"/>
      <c r="U93" s="50"/>
      <c r="V93" s="50"/>
      <c r="W93" s="44">
        <f t="shared" si="21"/>
        <v>15185734.140000001</v>
      </c>
      <c r="X93" s="44">
        <f t="shared" si="16"/>
        <v>759286.70700000005</v>
      </c>
      <c r="Y93" s="44">
        <f t="shared" si="17"/>
        <v>1518573.4140000001</v>
      </c>
      <c r="Z93" s="44">
        <f t="shared" si="18"/>
        <v>2277860.1209999998</v>
      </c>
      <c r="AA93" s="44">
        <f t="shared" si="19"/>
        <v>3037146.8280000002</v>
      </c>
      <c r="AB93" s="44">
        <f t="shared" si="20"/>
        <v>3796433.5350000001</v>
      </c>
    </row>
    <row r="94" spans="1:28">
      <c r="A94" t="s">
        <v>198</v>
      </c>
      <c r="B94" t="s">
        <v>938</v>
      </c>
      <c r="C94" t="s">
        <v>1240</v>
      </c>
      <c r="D94" t="s">
        <v>560</v>
      </c>
      <c r="E94" t="s">
        <v>559</v>
      </c>
      <c r="F94" t="s">
        <v>1150</v>
      </c>
      <c r="G94" t="s">
        <v>407</v>
      </c>
      <c r="H94" t="s">
        <v>18</v>
      </c>
      <c r="I94" s="44">
        <f t="shared" si="11"/>
        <v>74322</v>
      </c>
      <c r="J94" s="44">
        <v>40520</v>
      </c>
      <c r="K94" s="46">
        <f t="shared" si="12"/>
        <v>0.54519523155996874</v>
      </c>
      <c r="L94" s="44">
        <v>12354</v>
      </c>
      <c r="M94" s="46">
        <f t="shared" si="13"/>
        <v>0.16622265278114151</v>
      </c>
      <c r="N94" s="45">
        <f t="shared" si="14"/>
        <v>127196.54519523156</v>
      </c>
      <c r="O94" s="44">
        <v>6548</v>
      </c>
      <c r="P94" s="46">
        <f t="shared" si="15"/>
        <v>8.8103118861171656E-2</v>
      </c>
      <c r="Q94" s="9"/>
      <c r="R94" s="44">
        <v>133744</v>
      </c>
      <c r="T94" s="50"/>
      <c r="U94" s="50"/>
      <c r="V94" s="50"/>
      <c r="W94" s="44">
        <f t="shared" si="21"/>
        <v>15319478.140000001</v>
      </c>
      <c r="X94" s="44">
        <f t="shared" si="16"/>
        <v>765973.90700000012</v>
      </c>
      <c r="Y94" s="44">
        <f t="shared" si="17"/>
        <v>1531947.8140000002</v>
      </c>
      <c r="Z94" s="44">
        <f t="shared" si="18"/>
        <v>2297921.7209999999</v>
      </c>
      <c r="AA94" s="44">
        <f t="shared" si="19"/>
        <v>3063895.6280000005</v>
      </c>
      <c r="AB94" s="44">
        <f t="shared" si="20"/>
        <v>3829869.5350000001</v>
      </c>
    </row>
    <row r="95" spans="1:28">
      <c r="A95" t="s">
        <v>199</v>
      </c>
      <c r="B95" t="s">
        <v>939</v>
      </c>
      <c r="C95" t="s">
        <v>1241</v>
      </c>
      <c r="D95" t="s">
        <v>562</v>
      </c>
      <c r="E95" t="s">
        <v>561</v>
      </c>
      <c r="F95" t="s">
        <v>1134</v>
      </c>
      <c r="G95" t="s">
        <v>410</v>
      </c>
      <c r="H95" t="s">
        <v>20</v>
      </c>
      <c r="I95" s="44">
        <f t="shared" si="11"/>
        <v>87612</v>
      </c>
      <c r="J95" s="44">
        <v>11983</v>
      </c>
      <c r="K95" s="46">
        <f t="shared" si="12"/>
        <v>0.13677350134684746</v>
      </c>
      <c r="L95" s="44">
        <v>26656</v>
      </c>
      <c r="M95" s="46">
        <f t="shared" si="13"/>
        <v>0.30425055928411632</v>
      </c>
      <c r="N95" s="45">
        <f t="shared" si="14"/>
        <v>126251.13677350135</v>
      </c>
      <c r="O95" s="44">
        <v>6799</v>
      </c>
      <c r="P95" s="46">
        <f t="shared" si="15"/>
        <v>7.7603524631329038E-2</v>
      </c>
      <c r="Q95" s="9"/>
      <c r="R95" s="44">
        <v>133050</v>
      </c>
      <c r="T95" s="50"/>
      <c r="U95" s="50"/>
      <c r="V95" s="50"/>
      <c r="W95" s="44">
        <f t="shared" si="21"/>
        <v>15452528.140000001</v>
      </c>
      <c r="X95" s="44">
        <f t="shared" si="16"/>
        <v>772626.40700000012</v>
      </c>
      <c r="Y95" s="44">
        <f t="shared" si="17"/>
        <v>1545252.8140000002</v>
      </c>
      <c r="Z95" s="44">
        <f t="shared" si="18"/>
        <v>2317879.2209999999</v>
      </c>
      <c r="AA95" s="44">
        <f t="shared" si="19"/>
        <v>3090505.6280000005</v>
      </c>
      <c r="AB95" s="44">
        <f t="shared" si="20"/>
        <v>3863132.0350000001</v>
      </c>
    </row>
    <row r="96" spans="1:28">
      <c r="A96" t="s">
        <v>200</v>
      </c>
      <c r="B96" t="s">
        <v>940</v>
      </c>
      <c r="C96" t="s">
        <v>1242</v>
      </c>
      <c r="D96" t="s">
        <v>564</v>
      </c>
      <c r="E96" t="s">
        <v>563</v>
      </c>
      <c r="F96" t="s">
        <v>1141</v>
      </c>
      <c r="G96" t="s">
        <v>410</v>
      </c>
      <c r="H96" t="s">
        <v>17</v>
      </c>
      <c r="I96" s="44">
        <f t="shared" si="11"/>
        <v>72713</v>
      </c>
      <c r="J96" s="44">
        <v>4887</v>
      </c>
      <c r="K96" s="46">
        <f t="shared" si="12"/>
        <v>6.7209439852571065E-2</v>
      </c>
      <c r="L96" s="44">
        <v>48745</v>
      </c>
      <c r="M96" s="46">
        <f t="shared" si="13"/>
        <v>0.67037531115481408</v>
      </c>
      <c r="N96" s="45">
        <f t="shared" si="14"/>
        <v>126345.06720943985</v>
      </c>
      <c r="O96" s="44">
        <v>3947</v>
      </c>
      <c r="P96" s="46">
        <f t="shared" si="15"/>
        <v>5.4281902823429096E-2</v>
      </c>
      <c r="Q96" s="9"/>
      <c r="R96" s="44">
        <v>130292</v>
      </c>
      <c r="T96" s="50"/>
      <c r="U96" s="50"/>
      <c r="V96" s="50"/>
      <c r="W96" s="44">
        <f t="shared" si="21"/>
        <v>15582820.140000001</v>
      </c>
      <c r="X96" s="44">
        <f t="shared" si="16"/>
        <v>779141.0070000001</v>
      </c>
      <c r="Y96" s="44">
        <f t="shared" si="17"/>
        <v>1558282.0140000002</v>
      </c>
      <c r="Z96" s="44">
        <f t="shared" si="18"/>
        <v>2337423.0210000002</v>
      </c>
      <c r="AA96" s="44">
        <f t="shared" si="19"/>
        <v>3116564.0280000004</v>
      </c>
      <c r="AB96" s="44">
        <f t="shared" si="20"/>
        <v>3895705.0350000001</v>
      </c>
    </row>
    <row r="97" spans="1:28">
      <c r="A97" t="s">
        <v>201</v>
      </c>
      <c r="B97" t="s">
        <v>941</v>
      </c>
      <c r="C97" t="s">
        <v>1243</v>
      </c>
      <c r="D97" t="s">
        <v>566</v>
      </c>
      <c r="E97" t="s">
        <v>565</v>
      </c>
      <c r="F97" t="s">
        <v>1130</v>
      </c>
      <c r="G97" t="s">
        <v>407</v>
      </c>
      <c r="H97" t="s">
        <v>18</v>
      </c>
      <c r="I97" s="44">
        <f t="shared" si="11"/>
        <v>74542</v>
      </c>
      <c r="J97" s="44">
        <v>32347</v>
      </c>
      <c r="K97" s="46">
        <f t="shared" si="12"/>
        <v>0.43394328029835527</v>
      </c>
      <c r="L97" s="44">
        <v>17013</v>
      </c>
      <c r="M97" s="46">
        <f t="shared" si="13"/>
        <v>0.22823374741756325</v>
      </c>
      <c r="N97" s="45">
        <f t="shared" si="14"/>
        <v>123902.4339432803</v>
      </c>
      <c r="O97" s="44">
        <v>6090</v>
      </c>
      <c r="P97" s="46">
        <f t="shared" si="15"/>
        <v>8.169890799817553E-2</v>
      </c>
      <c r="Q97" s="9"/>
      <c r="R97" s="44">
        <v>129992</v>
      </c>
      <c r="T97" s="50"/>
      <c r="U97" s="50"/>
      <c r="V97" s="50"/>
      <c r="W97" s="44">
        <f t="shared" si="21"/>
        <v>15712812.140000001</v>
      </c>
      <c r="X97" s="44">
        <f t="shared" si="16"/>
        <v>785640.60700000008</v>
      </c>
      <c r="Y97" s="44">
        <f t="shared" si="17"/>
        <v>1571281.2140000002</v>
      </c>
      <c r="Z97" s="44">
        <f t="shared" si="18"/>
        <v>2356921.821</v>
      </c>
      <c r="AA97" s="44">
        <f t="shared" si="19"/>
        <v>3142562.4280000003</v>
      </c>
      <c r="AB97" s="44">
        <f t="shared" si="20"/>
        <v>3928203.0350000001</v>
      </c>
    </row>
    <row r="98" spans="1:28">
      <c r="A98" t="s">
        <v>202</v>
      </c>
      <c r="B98" t="s">
        <v>942</v>
      </c>
      <c r="C98" t="s">
        <v>1244</v>
      </c>
      <c r="D98" t="s">
        <v>467</v>
      </c>
      <c r="E98" t="s">
        <v>567</v>
      </c>
      <c r="F98" t="s">
        <v>1135</v>
      </c>
      <c r="G98" t="s">
        <v>407</v>
      </c>
      <c r="H98" t="s">
        <v>18</v>
      </c>
      <c r="I98" s="44">
        <f t="shared" si="11"/>
        <v>74499</v>
      </c>
      <c r="J98" s="44">
        <v>30823</v>
      </c>
      <c r="K98" s="46">
        <f t="shared" si="12"/>
        <v>0.41373709714224349</v>
      </c>
      <c r="L98" s="44">
        <v>18349</v>
      </c>
      <c r="M98" s="46">
        <f t="shared" si="13"/>
        <v>0.24629860803500719</v>
      </c>
      <c r="N98" s="45">
        <f t="shared" si="14"/>
        <v>123671.41373709714</v>
      </c>
      <c r="O98" s="44">
        <v>6158</v>
      </c>
      <c r="P98" s="46">
        <f t="shared" si="15"/>
        <v>8.2658827635270271E-2</v>
      </c>
      <c r="Q98" s="9"/>
      <c r="R98" s="44">
        <v>129829</v>
      </c>
      <c r="T98" s="50"/>
      <c r="U98" s="50"/>
      <c r="V98" s="50"/>
      <c r="W98" s="44">
        <f t="shared" si="21"/>
        <v>15842641.140000001</v>
      </c>
      <c r="X98" s="44">
        <f t="shared" si="16"/>
        <v>792132.05700000003</v>
      </c>
      <c r="Y98" s="44">
        <f t="shared" si="17"/>
        <v>1584264.1140000001</v>
      </c>
      <c r="Z98" s="44">
        <f t="shared" si="18"/>
        <v>2376396.1710000001</v>
      </c>
      <c r="AA98" s="44">
        <f t="shared" si="19"/>
        <v>3168528.2280000001</v>
      </c>
      <c r="AB98" s="44">
        <f t="shared" si="20"/>
        <v>3960660.2850000001</v>
      </c>
    </row>
    <row r="99" spans="1:28">
      <c r="A99" t="s">
        <v>203</v>
      </c>
      <c r="B99" t="s">
        <v>943</v>
      </c>
      <c r="C99" t="s">
        <v>1245</v>
      </c>
      <c r="D99" t="s">
        <v>569</v>
      </c>
      <c r="E99" t="s">
        <v>568</v>
      </c>
      <c r="F99" t="s">
        <v>1150</v>
      </c>
      <c r="G99" t="s">
        <v>407</v>
      </c>
      <c r="H99" t="s">
        <v>18</v>
      </c>
      <c r="I99" s="44">
        <f t="shared" si="11"/>
        <v>74315</v>
      </c>
      <c r="J99" s="44">
        <v>33702</v>
      </c>
      <c r="K99" s="46">
        <f t="shared" si="12"/>
        <v>0.45350198479445603</v>
      </c>
      <c r="L99" s="44">
        <v>0</v>
      </c>
      <c r="M99" s="46">
        <f t="shared" si="13"/>
        <v>0</v>
      </c>
      <c r="N99" s="45">
        <f t="shared" si="14"/>
        <v>108017.4535019848</v>
      </c>
      <c r="O99" s="44">
        <v>21607</v>
      </c>
      <c r="P99" s="46">
        <f t="shared" si="15"/>
        <v>0.29074883939985197</v>
      </c>
      <c r="Q99" s="9"/>
      <c r="R99" s="44">
        <v>129624</v>
      </c>
      <c r="T99" s="50"/>
      <c r="U99" s="50"/>
      <c r="V99" s="50"/>
      <c r="W99" s="44">
        <f t="shared" si="21"/>
        <v>15972265.140000001</v>
      </c>
      <c r="X99" s="44">
        <f t="shared" si="16"/>
        <v>798613.2570000001</v>
      </c>
      <c r="Y99" s="44">
        <f t="shared" si="17"/>
        <v>1597226.5140000002</v>
      </c>
      <c r="Z99" s="44">
        <f t="shared" si="18"/>
        <v>2395839.7710000002</v>
      </c>
      <c r="AA99" s="44">
        <f t="shared" si="19"/>
        <v>3194453.0280000004</v>
      </c>
      <c r="AB99" s="44">
        <f t="shared" si="20"/>
        <v>3993066.2850000001</v>
      </c>
    </row>
    <row r="100" spans="1:28">
      <c r="A100" t="s">
        <v>204</v>
      </c>
      <c r="B100" t="s">
        <v>944</v>
      </c>
      <c r="C100" t="s">
        <v>1246</v>
      </c>
      <c r="D100" t="s">
        <v>539</v>
      </c>
      <c r="E100" t="s">
        <v>570</v>
      </c>
      <c r="F100" t="s">
        <v>1130</v>
      </c>
      <c r="G100" t="s">
        <v>407</v>
      </c>
      <c r="H100" t="s">
        <v>21</v>
      </c>
      <c r="I100" s="44">
        <f t="shared" si="11"/>
        <v>77013</v>
      </c>
      <c r="J100" s="44">
        <v>29023</v>
      </c>
      <c r="K100" s="46">
        <f t="shared" si="12"/>
        <v>0.37685845246906369</v>
      </c>
      <c r="L100" s="44">
        <v>15935</v>
      </c>
      <c r="M100" s="46">
        <f t="shared" si="13"/>
        <v>0.20691311856439823</v>
      </c>
      <c r="N100" s="45">
        <f t="shared" si="14"/>
        <v>121971.37685845247</v>
      </c>
      <c r="O100" s="44">
        <v>6460</v>
      </c>
      <c r="P100" s="46">
        <f t="shared" si="15"/>
        <v>8.3881942009790558E-2</v>
      </c>
      <c r="Q100" s="9"/>
      <c r="R100" s="44">
        <v>128431</v>
      </c>
      <c r="T100" s="50"/>
      <c r="U100" s="50"/>
      <c r="V100" s="50"/>
      <c r="W100" s="44">
        <f t="shared" si="21"/>
        <v>16100696.140000001</v>
      </c>
      <c r="X100" s="44">
        <f t="shared" si="16"/>
        <v>805034.80700000003</v>
      </c>
      <c r="Y100" s="44">
        <f t="shared" si="17"/>
        <v>1610069.6140000001</v>
      </c>
      <c r="Z100" s="44">
        <f t="shared" si="18"/>
        <v>2415104.4210000001</v>
      </c>
      <c r="AA100" s="44">
        <f t="shared" si="19"/>
        <v>3220139.2280000001</v>
      </c>
      <c r="AB100" s="44">
        <f t="shared" si="20"/>
        <v>4025174.0350000001</v>
      </c>
    </row>
    <row r="101" spans="1:28">
      <c r="A101" t="s">
        <v>207</v>
      </c>
      <c r="B101" t="s">
        <v>945</v>
      </c>
      <c r="C101" t="s">
        <v>1247</v>
      </c>
      <c r="D101" t="s">
        <v>469</v>
      </c>
      <c r="E101" t="s">
        <v>571</v>
      </c>
      <c r="F101" t="s">
        <v>1148</v>
      </c>
      <c r="G101" t="s">
        <v>407</v>
      </c>
      <c r="H101" t="s">
        <v>18</v>
      </c>
      <c r="I101" s="44">
        <f t="shared" si="11"/>
        <v>74392</v>
      </c>
      <c r="J101" s="44">
        <v>34187</v>
      </c>
      <c r="K101" s="46">
        <f t="shared" si="12"/>
        <v>0.45955210237659966</v>
      </c>
      <c r="L101" s="44">
        <v>13386</v>
      </c>
      <c r="M101" s="46">
        <f t="shared" si="13"/>
        <v>0.17993870308635337</v>
      </c>
      <c r="N101" s="45">
        <f t="shared" si="14"/>
        <v>121965.45955210237</v>
      </c>
      <c r="O101" s="44">
        <v>6241</v>
      </c>
      <c r="P101" s="46">
        <f t="shared" si="15"/>
        <v>8.3893429401010855E-2</v>
      </c>
      <c r="Q101" s="9"/>
      <c r="R101" s="44">
        <v>128206</v>
      </c>
      <c r="T101" s="50"/>
      <c r="U101" s="50"/>
      <c r="V101" s="50"/>
      <c r="W101" s="44">
        <f t="shared" si="21"/>
        <v>16228902.140000001</v>
      </c>
      <c r="X101" s="44">
        <f t="shared" si="16"/>
        <v>811445.10700000008</v>
      </c>
      <c r="Y101" s="44">
        <f t="shared" si="17"/>
        <v>1622890.2140000002</v>
      </c>
      <c r="Z101" s="44">
        <f t="shared" si="18"/>
        <v>2434335.321</v>
      </c>
      <c r="AA101" s="44">
        <f t="shared" si="19"/>
        <v>3245780.4280000003</v>
      </c>
      <c r="AB101" s="44">
        <f t="shared" si="20"/>
        <v>4057225.5350000001</v>
      </c>
    </row>
    <row r="102" spans="1:28">
      <c r="A102" t="s">
        <v>205</v>
      </c>
      <c r="B102" t="s">
        <v>946</v>
      </c>
      <c r="C102" t="s">
        <v>1248</v>
      </c>
      <c r="D102" t="s">
        <v>572</v>
      </c>
      <c r="E102" t="s">
        <v>453</v>
      </c>
      <c r="F102" t="s">
        <v>1141</v>
      </c>
      <c r="G102" t="s">
        <v>412</v>
      </c>
      <c r="H102" t="s">
        <v>32</v>
      </c>
      <c r="I102" s="44">
        <f t="shared" si="11"/>
        <v>124651</v>
      </c>
      <c r="J102" s="44">
        <v>2963</v>
      </c>
      <c r="K102" s="46">
        <f t="shared" si="12"/>
        <v>2.3770366864285086E-2</v>
      </c>
      <c r="L102" s="45">
        <v>0</v>
      </c>
      <c r="M102" s="46">
        <f t="shared" si="13"/>
        <v>0</v>
      </c>
      <c r="N102" s="45">
        <f t="shared" si="14"/>
        <v>127614.02377036687</v>
      </c>
      <c r="O102" s="44">
        <v>0</v>
      </c>
      <c r="P102" s="46">
        <f t="shared" si="15"/>
        <v>0</v>
      </c>
      <c r="Q102" s="9"/>
      <c r="R102" s="44">
        <v>127614</v>
      </c>
      <c r="T102" s="50"/>
      <c r="U102" s="50"/>
      <c r="V102" s="50"/>
      <c r="W102" s="44">
        <f t="shared" si="21"/>
        <v>16356516.140000001</v>
      </c>
      <c r="X102" s="44">
        <f t="shared" si="16"/>
        <v>817825.80700000003</v>
      </c>
      <c r="Y102" s="44">
        <f t="shared" si="17"/>
        <v>1635651.6140000001</v>
      </c>
      <c r="Z102" s="44">
        <f t="shared" si="18"/>
        <v>2453477.4210000001</v>
      </c>
      <c r="AA102" s="44">
        <f t="shared" si="19"/>
        <v>3271303.2280000001</v>
      </c>
      <c r="AB102" s="44">
        <f t="shared" si="20"/>
        <v>4089129.0350000001</v>
      </c>
    </row>
    <row r="103" spans="1:28">
      <c r="A103" t="s">
        <v>206</v>
      </c>
      <c r="B103" t="s">
        <v>947</v>
      </c>
      <c r="C103" t="s">
        <v>1249</v>
      </c>
      <c r="D103" t="s">
        <v>438</v>
      </c>
      <c r="E103" t="s">
        <v>573</v>
      </c>
      <c r="F103" t="s">
        <v>1139</v>
      </c>
      <c r="G103" t="s">
        <v>410</v>
      </c>
      <c r="H103" t="s">
        <v>20</v>
      </c>
      <c r="I103" s="44">
        <f t="shared" si="11"/>
        <v>90613</v>
      </c>
      <c r="J103" s="44">
        <v>17263</v>
      </c>
      <c r="K103" s="46">
        <f t="shared" si="12"/>
        <v>0.19051350247756946</v>
      </c>
      <c r="L103" s="44">
        <v>13246</v>
      </c>
      <c r="M103" s="46">
        <f t="shared" si="13"/>
        <v>0.14618211514904042</v>
      </c>
      <c r="N103" s="45">
        <f t="shared" si="14"/>
        <v>121122.19051350247</v>
      </c>
      <c r="O103" s="44">
        <v>5351</v>
      </c>
      <c r="P103" s="46">
        <f t="shared" si="15"/>
        <v>5.9053336717689517E-2</v>
      </c>
      <c r="Q103" s="9"/>
      <c r="R103" s="44">
        <v>126473</v>
      </c>
      <c r="T103" s="50"/>
      <c r="U103" s="50"/>
      <c r="V103" s="50"/>
      <c r="W103" s="44">
        <f t="shared" si="21"/>
        <v>16482989.140000001</v>
      </c>
      <c r="X103" s="44">
        <f t="shared" si="16"/>
        <v>824149.45700000005</v>
      </c>
      <c r="Y103" s="44">
        <f t="shared" si="17"/>
        <v>1648298.9140000001</v>
      </c>
      <c r="Z103" s="44">
        <f t="shared" si="18"/>
        <v>2472448.3709999998</v>
      </c>
      <c r="AA103" s="44">
        <f t="shared" si="19"/>
        <v>3296597.8280000002</v>
      </c>
      <c r="AB103" s="44">
        <f t="shared" si="20"/>
        <v>4120747.2850000001</v>
      </c>
    </row>
    <row r="104" spans="1:28">
      <c r="A104" t="s">
        <v>208</v>
      </c>
      <c r="B104" t="s">
        <v>948</v>
      </c>
      <c r="C104" t="s">
        <v>1250</v>
      </c>
      <c r="D104" t="s">
        <v>575</v>
      </c>
      <c r="E104" t="s">
        <v>574</v>
      </c>
      <c r="F104" t="s">
        <v>1132</v>
      </c>
      <c r="G104" t="s">
        <v>407</v>
      </c>
      <c r="H104" t="s">
        <v>18</v>
      </c>
      <c r="I104" s="44">
        <f t="shared" si="11"/>
        <v>79370</v>
      </c>
      <c r="J104" s="44">
        <v>26992</v>
      </c>
      <c r="K104" s="46">
        <f t="shared" si="12"/>
        <v>0.34007811515686026</v>
      </c>
      <c r="L104" s="44">
        <v>13738</v>
      </c>
      <c r="M104" s="46">
        <f t="shared" si="13"/>
        <v>0.17308806853975053</v>
      </c>
      <c r="N104" s="45">
        <f t="shared" si="14"/>
        <v>120100.34007811516</v>
      </c>
      <c r="O104" s="44">
        <v>6082</v>
      </c>
      <c r="P104" s="46">
        <f t="shared" si="15"/>
        <v>7.6628449036159757E-2</v>
      </c>
      <c r="Q104" s="9"/>
      <c r="R104" s="44">
        <v>126182</v>
      </c>
      <c r="T104" s="50"/>
      <c r="U104" s="50"/>
      <c r="V104" s="50"/>
      <c r="W104" s="44">
        <f t="shared" si="21"/>
        <v>16609171.140000001</v>
      </c>
      <c r="X104" s="44">
        <f t="shared" si="16"/>
        <v>830458.55700000003</v>
      </c>
      <c r="Y104" s="44">
        <f t="shared" si="17"/>
        <v>1660917.1140000001</v>
      </c>
      <c r="Z104" s="44">
        <f t="shared" si="18"/>
        <v>2491375.6710000001</v>
      </c>
      <c r="AA104" s="44">
        <f t="shared" si="19"/>
        <v>3321834.2280000001</v>
      </c>
      <c r="AB104" s="44">
        <f t="shared" si="20"/>
        <v>4152292.7850000001</v>
      </c>
    </row>
    <row r="105" spans="1:28">
      <c r="A105" t="s">
        <v>209</v>
      </c>
      <c r="B105" t="s">
        <v>949</v>
      </c>
      <c r="C105" t="s">
        <v>1251</v>
      </c>
      <c r="D105" t="s">
        <v>577</v>
      </c>
      <c r="E105" t="s">
        <v>576</v>
      </c>
      <c r="F105" t="s">
        <v>1132</v>
      </c>
      <c r="G105" t="s">
        <v>407</v>
      </c>
      <c r="H105" t="s">
        <v>18</v>
      </c>
      <c r="I105" s="44">
        <f t="shared" si="11"/>
        <v>74319</v>
      </c>
      <c r="J105" s="44">
        <v>25169</v>
      </c>
      <c r="K105" s="46">
        <f t="shared" si="12"/>
        <v>0.33866171503922282</v>
      </c>
      <c r="L105" s="44">
        <v>16762</v>
      </c>
      <c r="M105" s="46">
        <f t="shared" si="13"/>
        <v>0.22554124786393789</v>
      </c>
      <c r="N105" s="45">
        <f t="shared" si="14"/>
        <v>116250.33866171504</v>
      </c>
      <c r="O105" s="44">
        <v>5676</v>
      </c>
      <c r="P105" s="46">
        <f t="shared" si="15"/>
        <v>7.6373471117749156E-2</v>
      </c>
      <c r="Q105" s="9"/>
      <c r="R105" s="44">
        <v>121926</v>
      </c>
      <c r="T105" s="50"/>
      <c r="U105" s="50"/>
      <c r="V105" s="50"/>
      <c r="W105" s="44">
        <f t="shared" si="21"/>
        <v>16731097.140000001</v>
      </c>
      <c r="X105" s="44">
        <f t="shared" si="16"/>
        <v>836554.85700000008</v>
      </c>
      <c r="Y105" s="44">
        <f t="shared" si="17"/>
        <v>1673109.7140000002</v>
      </c>
      <c r="Z105" s="44">
        <f t="shared" si="18"/>
        <v>2509664.571</v>
      </c>
      <c r="AA105" s="44">
        <f t="shared" si="19"/>
        <v>3346219.4280000003</v>
      </c>
      <c r="AB105" s="44">
        <f t="shared" si="20"/>
        <v>4182774.2850000001</v>
      </c>
    </row>
    <row r="106" spans="1:28">
      <c r="A106" t="s">
        <v>210</v>
      </c>
      <c r="B106" t="s">
        <v>950</v>
      </c>
      <c r="C106" t="s">
        <v>1252</v>
      </c>
      <c r="D106" t="s">
        <v>529</v>
      </c>
      <c r="E106" t="s">
        <v>578</v>
      </c>
      <c r="F106" t="s">
        <v>1141</v>
      </c>
      <c r="G106" t="s">
        <v>410</v>
      </c>
      <c r="H106" t="s">
        <v>17</v>
      </c>
      <c r="I106" s="44">
        <f t="shared" si="11"/>
        <v>68433</v>
      </c>
      <c r="J106" s="44">
        <v>2773</v>
      </c>
      <c r="K106" s="46">
        <f t="shared" si="12"/>
        <v>4.0521385881080764E-2</v>
      </c>
      <c r="L106" s="44">
        <v>46647</v>
      </c>
      <c r="M106" s="46">
        <f t="shared" si="13"/>
        <v>0.68164482048134667</v>
      </c>
      <c r="N106" s="45">
        <f t="shared" si="14"/>
        <v>117853.04052138588</v>
      </c>
      <c r="O106" s="44">
        <v>3666</v>
      </c>
      <c r="P106" s="46">
        <f t="shared" si="15"/>
        <v>5.3570645741089828E-2</v>
      </c>
      <c r="Q106" s="9"/>
      <c r="R106" s="44">
        <v>121519</v>
      </c>
      <c r="T106" s="50"/>
      <c r="U106" s="50"/>
      <c r="V106" s="50"/>
      <c r="W106" s="44">
        <f t="shared" si="21"/>
        <v>16852616.140000001</v>
      </c>
      <c r="X106" s="44">
        <f t="shared" si="16"/>
        <v>842630.80700000003</v>
      </c>
      <c r="Y106" s="44">
        <f t="shared" si="17"/>
        <v>1685261.6140000001</v>
      </c>
      <c r="Z106" s="44">
        <f t="shared" si="18"/>
        <v>2527892.4210000001</v>
      </c>
      <c r="AA106" s="44">
        <f t="shared" si="19"/>
        <v>3370523.2280000001</v>
      </c>
      <c r="AB106" s="44">
        <f t="shared" si="20"/>
        <v>4213154.0350000001</v>
      </c>
    </row>
    <row r="107" spans="1:28">
      <c r="A107" t="s">
        <v>1128</v>
      </c>
      <c r="B107" t="s">
        <v>1129</v>
      </c>
      <c r="C107" t="s">
        <v>1253</v>
      </c>
      <c r="D107" t="s">
        <v>531</v>
      </c>
      <c r="E107" t="s">
        <v>1127</v>
      </c>
      <c r="F107" t="s">
        <v>1134</v>
      </c>
      <c r="G107" t="s">
        <v>407</v>
      </c>
      <c r="H107" t="s">
        <v>18</v>
      </c>
      <c r="I107" s="44">
        <f t="shared" si="11"/>
        <v>74216</v>
      </c>
      <c r="J107" s="44">
        <v>27867</v>
      </c>
      <c r="K107" s="46">
        <f t="shared" si="12"/>
        <v>0.37548507060472136</v>
      </c>
      <c r="L107" s="44">
        <v>13557</v>
      </c>
      <c r="M107" s="46">
        <f t="shared" si="13"/>
        <v>0.1826695052279832</v>
      </c>
      <c r="N107" s="45">
        <f t="shared" si="14"/>
        <v>115640.3754850706</v>
      </c>
      <c r="O107" s="44">
        <v>5836</v>
      </c>
      <c r="P107" s="46">
        <f t="shared" si="15"/>
        <v>7.8635334698717252E-2</v>
      </c>
      <c r="Q107" s="9"/>
      <c r="R107" s="44">
        <v>121476</v>
      </c>
      <c r="T107" s="50"/>
      <c r="U107" s="50"/>
      <c r="V107" s="50"/>
      <c r="W107" s="44">
        <f t="shared" si="21"/>
        <v>16974092.140000001</v>
      </c>
      <c r="X107" s="44">
        <f t="shared" si="16"/>
        <v>848704.60700000008</v>
      </c>
      <c r="Y107" s="44">
        <f t="shared" si="17"/>
        <v>1697409.2140000002</v>
      </c>
      <c r="Z107" s="44">
        <f t="shared" si="18"/>
        <v>2546113.821</v>
      </c>
      <c r="AA107" s="44">
        <f t="shared" si="19"/>
        <v>3394818.4280000003</v>
      </c>
      <c r="AB107" s="44">
        <f t="shared" si="20"/>
        <v>4243523.0350000001</v>
      </c>
    </row>
    <row r="108" spans="1:28">
      <c r="A108" t="s">
        <v>211</v>
      </c>
      <c r="B108" t="s">
        <v>951</v>
      </c>
      <c r="C108" t="s">
        <v>1254</v>
      </c>
      <c r="D108" t="s">
        <v>579</v>
      </c>
      <c r="E108" t="s">
        <v>515</v>
      </c>
      <c r="F108" t="s">
        <v>1147</v>
      </c>
      <c r="G108" t="s">
        <v>407</v>
      </c>
      <c r="H108" t="s">
        <v>18</v>
      </c>
      <c r="I108" s="44">
        <f t="shared" si="11"/>
        <v>75772</v>
      </c>
      <c r="J108" s="44">
        <v>27442</v>
      </c>
      <c r="K108" s="46">
        <f t="shared" si="12"/>
        <v>0.36216544369951958</v>
      </c>
      <c r="L108" s="44">
        <v>12165</v>
      </c>
      <c r="M108" s="46">
        <f t="shared" si="13"/>
        <v>0.16054743176899119</v>
      </c>
      <c r="N108" s="45">
        <f t="shared" si="14"/>
        <v>115379.3621654437</v>
      </c>
      <c r="O108" s="44">
        <v>5786</v>
      </c>
      <c r="P108" s="46">
        <f t="shared" si="15"/>
        <v>7.6360660930158891E-2</v>
      </c>
      <c r="Q108" s="9"/>
      <c r="R108" s="44">
        <v>121165</v>
      </c>
      <c r="T108" s="50"/>
      <c r="U108" s="50"/>
      <c r="V108" s="50"/>
      <c r="W108" s="44">
        <f t="shared" si="21"/>
        <v>17095257.140000001</v>
      </c>
      <c r="X108" s="44">
        <f t="shared" si="16"/>
        <v>854762.85700000008</v>
      </c>
      <c r="Y108" s="44">
        <f t="shared" si="17"/>
        <v>1709525.7140000002</v>
      </c>
      <c r="Z108" s="44">
        <f t="shared" si="18"/>
        <v>2564288.571</v>
      </c>
      <c r="AA108" s="44">
        <f t="shared" si="19"/>
        <v>3419051.4280000003</v>
      </c>
      <c r="AB108" s="44">
        <f t="shared" si="20"/>
        <v>4273814.2850000001</v>
      </c>
    </row>
    <row r="109" spans="1:28">
      <c r="A109" t="s">
        <v>212</v>
      </c>
      <c r="B109" t="s">
        <v>952</v>
      </c>
      <c r="C109" t="s">
        <v>1255</v>
      </c>
      <c r="D109" t="s">
        <v>501</v>
      </c>
      <c r="E109" t="s">
        <v>515</v>
      </c>
      <c r="F109" t="s">
        <v>1147</v>
      </c>
      <c r="G109" t="s">
        <v>414</v>
      </c>
      <c r="H109" t="s">
        <v>33</v>
      </c>
      <c r="I109" s="44">
        <f t="shared" si="11"/>
        <v>120482</v>
      </c>
      <c r="J109" s="44">
        <v>613</v>
      </c>
      <c r="K109" s="46">
        <f t="shared" si="12"/>
        <v>5.0878969472618312E-3</v>
      </c>
      <c r="L109" s="45">
        <v>0</v>
      </c>
      <c r="M109" s="46">
        <f t="shared" si="13"/>
        <v>0</v>
      </c>
      <c r="N109" s="45">
        <f t="shared" si="14"/>
        <v>121095.00508789695</v>
      </c>
      <c r="O109" s="44">
        <v>0</v>
      </c>
      <c r="P109" s="46">
        <f t="shared" si="15"/>
        <v>0</v>
      </c>
      <c r="Q109" s="9"/>
      <c r="R109" s="44">
        <v>121095</v>
      </c>
      <c r="T109" s="50"/>
      <c r="U109" s="50"/>
      <c r="V109" s="50"/>
      <c r="W109" s="44">
        <f t="shared" si="21"/>
        <v>17216352.140000001</v>
      </c>
      <c r="X109" s="44">
        <f t="shared" si="16"/>
        <v>860817.60700000008</v>
      </c>
      <c r="Y109" s="44">
        <f t="shared" si="17"/>
        <v>1721635.2140000002</v>
      </c>
      <c r="Z109" s="44">
        <f t="shared" si="18"/>
        <v>2582452.821</v>
      </c>
      <c r="AA109" s="44">
        <f t="shared" si="19"/>
        <v>3443270.4280000003</v>
      </c>
      <c r="AB109" s="44">
        <f t="shared" si="20"/>
        <v>4304088.0350000001</v>
      </c>
    </row>
    <row r="110" spans="1:28">
      <c r="A110" t="s">
        <v>213</v>
      </c>
      <c r="B110" t="s">
        <v>953</v>
      </c>
      <c r="C110" t="s">
        <v>1256</v>
      </c>
      <c r="D110" t="s">
        <v>581</v>
      </c>
      <c r="E110" t="s">
        <v>580</v>
      </c>
      <c r="F110" t="s">
        <v>1145</v>
      </c>
      <c r="G110" t="s">
        <v>413</v>
      </c>
      <c r="H110" t="s">
        <v>34</v>
      </c>
      <c r="I110" s="44">
        <f t="shared" si="11"/>
        <v>120904</v>
      </c>
      <c r="J110" s="44">
        <v>0</v>
      </c>
      <c r="K110" s="46">
        <f t="shared" si="12"/>
        <v>0</v>
      </c>
      <c r="L110" s="45">
        <v>0</v>
      </c>
      <c r="M110" s="46">
        <f t="shared" si="13"/>
        <v>0</v>
      </c>
      <c r="N110" s="45">
        <f t="shared" si="14"/>
        <v>120904</v>
      </c>
      <c r="O110" s="44">
        <v>0</v>
      </c>
      <c r="P110" s="46">
        <f t="shared" si="15"/>
        <v>0</v>
      </c>
      <c r="Q110" s="9"/>
      <c r="R110" s="44">
        <v>120904</v>
      </c>
      <c r="T110" s="50"/>
      <c r="U110" s="50"/>
      <c r="V110" s="50"/>
      <c r="W110" s="44">
        <f t="shared" si="21"/>
        <v>17337256.140000001</v>
      </c>
      <c r="X110" s="44">
        <f t="shared" si="16"/>
        <v>866862.80700000003</v>
      </c>
      <c r="Y110" s="44">
        <f t="shared" si="17"/>
        <v>1733725.6140000001</v>
      </c>
      <c r="Z110" s="44">
        <f t="shared" si="18"/>
        <v>2600588.4210000001</v>
      </c>
      <c r="AA110" s="44">
        <f t="shared" si="19"/>
        <v>3467451.2280000001</v>
      </c>
      <c r="AB110" s="44">
        <f t="shared" si="20"/>
        <v>4334314.0350000001</v>
      </c>
    </row>
    <row r="111" spans="1:28">
      <c r="A111" t="s">
        <v>214</v>
      </c>
      <c r="B111" t="s">
        <v>954</v>
      </c>
      <c r="C111" t="s">
        <v>1257</v>
      </c>
      <c r="D111" t="s">
        <v>583</v>
      </c>
      <c r="E111" t="s">
        <v>582</v>
      </c>
      <c r="F111" t="s">
        <v>1131</v>
      </c>
      <c r="G111" t="s">
        <v>407</v>
      </c>
      <c r="H111" t="s">
        <v>18</v>
      </c>
      <c r="I111" s="44">
        <f t="shared" si="11"/>
        <v>74560</v>
      </c>
      <c r="J111" s="44">
        <v>37939</v>
      </c>
      <c r="K111" s="46">
        <f t="shared" si="12"/>
        <v>0.5088385193133047</v>
      </c>
      <c r="L111" s="44">
        <v>1919</v>
      </c>
      <c r="M111" s="46">
        <f t="shared" si="13"/>
        <v>2.5737660944206008E-2</v>
      </c>
      <c r="N111" s="45">
        <f t="shared" si="14"/>
        <v>114418.50883851931</v>
      </c>
      <c r="O111" s="44">
        <v>6437</v>
      </c>
      <c r="P111" s="46">
        <f t="shared" si="15"/>
        <v>8.6333154506437762E-2</v>
      </c>
      <c r="Q111" s="9"/>
      <c r="R111" s="44">
        <v>120855</v>
      </c>
      <c r="T111" s="50"/>
      <c r="U111" s="50"/>
      <c r="V111" s="50"/>
      <c r="W111" s="44">
        <f t="shared" si="21"/>
        <v>17458111.140000001</v>
      </c>
      <c r="X111" s="44">
        <f t="shared" si="16"/>
        <v>872905.55700000003</v>
      </c>
      <c r="Y111" s="44">
        <f t="shared" si="17"/>
        <v>1745811.1140000001</v>
      </c>
      <c r="Z111" s="44">
        <f t="shared" si="18"/>
        <v>2618716.6710000001</v>
      </c>
      <c r="AA111" s="44">
        <f t="shared" si="19"/>
        <v>3491622.2280000001</v>
      </c>
      <c r="AB111" s="44">
        <f t="shared" si="20"/>
        <v>4364527.7850000001</v>
      </c>
    </row>
    <row r="112" spans="1:28">
      <c r="A112" t="s">
        <v>215</v>
      </c>
      <c r="B112" t="s">
        <v>955</v>
      </c>
      <c r="C112" t="s">
        <v>1258</v>
      </c>
      <c r="D112" t="s">
        <v>585</v>
      </c>
      <c r="E112" t="s">
        <v>584</v>
      </c>
      <c r="F112" t="s">
        <v>1141</v>
      </c>
      <c r="G112" t="s">
        <v>407</v>
      </c>
      <c r="H112" t="s">
        <v>18</v>
      </c>
      <c r="I112" s="44">
        <f t="shared" si="11"/>
        <v>77402</v>
      </c>
      <c r="J112" s="44">
        <v>26893</v>
      </c>
      <c r="K112" s="46">
        <f t="shared" si="12"/>
        <v>0.34744580243404566</v>
      </c>
      <c r="L112" s="44">
        <v>7091</v>
      </c>
      <c r="M112" s="46">
        <f t="shared" si="13"/>
        <v>9.1612619828944988E-2</v>
      </c>
      <c r="N112" s="45">
        <f t="shared" si="14"/>
        <v>111386.34744580243</v>
      </c>
      <c r="O112" s="44">
        <v>9025</v>
      </c>
      <c r="P112" s="46">
        <f t="shared" si="15"/>
        <v>0.11659905428800289</v>
      </c>
      <c r="Q112" s="9"/>
      <c r="R112" s="44">
        <v>120411</v>
      </c>
      <c r="T112" s="50"/>
      <c r="U112" s="50"/>
      <c r="V112" s="50"/>
      <c r="W112" s="44">
        <f t="shared" si="21"/>
        <v>17578522.140000001</v>
      </c>
      <c r="X112" s="44">
        <f t="shared" si="16"/>
        <v>878926.10700000008</v>
      </c>
      <c r="Y112" s="44">
        <f t="shared" si="17"/>
        <v>1757852.2140000002</v>
      </c>
      <c r="Z112" s="44">
        <f t="shared" si="18"/>
        <v>2636778.321</v>
      </c>
      <c r="AA112" s="44">
        <f t="shared" si="19"/>
        <v>3515704.4280000003</v>
      </c>
      <c r="AB112" s="44">
        <f t="shared" si="20"/>
        <v>4394630.5350000001</v>
      </c>
    </row>
    <row r="113" spans="1:28">
      <c r="A113" t="s">
        <v>216</v>
      </c>
      <c r="B113" t="s">
        <v>956</v>
      </c>
      <c r="C113" t="s">
        <v>1259</v>
      </c>
      <c r="D113" t="s">
        <v>564</v>
      </c>
      <c r="E113" t="s">
        <v>586</v>
      </c>
      <c r="F113" t="s">
        <v>1134</v>
      </c>
      <c r="G113" t="s">
        <v>410</v>
      </c>
      <c r="H113" t="s">
        <v>17</v>
      </c>
      <c r="I113" s="44">
        <f t="shared" si="11"/>
        <v>66934</v>
      </c>
      <c r="J113" s="44">
        <v>3662</v>
      </c>
      <c r="K113" s="46">
        <f t="shared" si="12"/>
        <v>5.4710610452087131E-2</v>
      </c>
      <c r="L113" s="44">
        <v>44558</v>
      </c>
      <c r="M113" s="46">
        <f t="shared" si="13"/>
        <v>0.66570054083126662</v>
      </c>
      <c r="N113" s="45">
        <f t="shared" si="14"/>
        <v>115154.05471061045</v>
      </c>
      <c r="O113" s="44">
        <v>3799</v>
      </c>
      <c r="P113" s="46">
        <f t="shared" si="15"/>
        <v>5.6757402814713004E-2</v>
      </c>
      <c r="Q113" s="9"/>
      <c r="R113" s="44">
        <v>118953</v>
      </c>
      <c r="T113" s="50"/>
      <c r="U113" s="50"/>
      <c r="V113" s="50"/>
      <c r="W113" s="44">
        <f t="shared" si="21"/>
        <v>17697475.140000001</v>
      </c>
      <c r="X113" s="44">
        <f t="shared" si="16"/>
        <v>884873.7570000001</v>
      </c>
      <c r="Y113" s="44">
        <f t="shared" si="17"/>
        <v>1769747.5140000002</v>
      </c>
      <c r="Z113" s="44">
        <f t="shared" si="18"/>
        <v>2654621.2710000002</v>
      </c>
      <c r="AA113" s="44">
        <f t="shared" si="19"/>
        <v>3539495.0280000004</v>
      </c>
      <c r="AB113" s="44">
        <f t="shared" si="20"/>
        <v>4424368.7850000001</v>
      </c>
    </row>
    <row r="114" spans="1:28">
      <c r="A114" t="s">
        <v>281</v>
      </c>
      <c r="B114" t="s">
        <v>957</v>
      </c>
      <c r="C114" t="s">
        <v>1260</v>
      </c>
      <c r="D114" t="s">
        <v>430</v>
      </c>
      <c r="E114" t="s">
        <v>587</v>
      </c>
      <c r="F114" t="s">
        <v>1136</v>
      </c>
      <c r="G114" t="s">
        <v>1156</v>
      </c>
      <c r="H114" t="s">
        <v>282</v>
      </c>
      <c r="I114" s="44">
        <f t="shared" si="11"/>
        <v>112908</v>
      </c>
      <c r="J114" s="44">
        <v>0</v>
      </c>
      <c r="K114" s="46">
        <f t="shared" si="12"/>
        <v>0</v>
      </c>
      <c r="L114" s="45">
        <v>0</v>
      </c>
      <c r="M114" s="46">
        <f t="shared" si="13"/>
        <v>0</v>
      </c>
      <c r="N114" s="45">
        <f t="shared" si="14"/>
        <v>112908</v>
      </c>
      <c r="O114" s="44">
        <v>5786</v>
      </c>
      <c r="P114" s="46">
        <f t="shared" si="15"/>
        <v>5.1245261628936833E-2</v>
      </c>
      <c r="Q114" s="9"/>
      <c r="R114" s="44">
        <v>118694</v>
      </c>
      <c r="T114" s="50"/>
      <c r="U114" s="50"/>
      <c r="V114" s="50"/>
      <c r="W114" s="44">
        <f t="shared" si="21"/>
        <v>17816169.140000001</v>
      </c>
      <c r="X114" s="44">
        <f t="shared" si="16"/>
        <v>890808.45700000005</v>
      </c>
      <c r="Y114" s="44">
        <f t="shared" si="17"/>
        <v>1781616.9140000001</v>
      </c>
      <c r="Z114" s="44">
        <f t="shared" si="18"/>
        <v>2672425.3709999998</v>
      </c>
      <c r="AA114" s="44">
        <f t="shared" si="19"/>
        <v>3563233.8280000002</v>
      </c>
      <c r="AB114" s="44">
        <f t="shared" si="20"/>
        <v>4454042.2850000001</v>
      </c>
    </row>
    <row r="115" spans="1:28">
      <c r="A115" t="s">
        <v>218</v>
      </c>
      <c r="B115" t="s">
        <v>958</v>
      </c>
      <c r="C115" t="s">
        <v>1261</v>
      </c>
      <c r="D115" t="s">
        <v>589</v>
      </c>
      <c r="E115" t="s">
        <v>588</v>
      </c>
      <c r="F115" t="s">
        <v>1148</v>
      </c>
      <c r="G115" t="s">
        <v>1155</v>
      </c>
      <c r="H115" t="s">
        <v>35</v>
      </c>
      <c r="I115" s="44">
        <f t="shared" si="11"/>
        <v>118604</v>
      </c>
      <c r="J115" s="44">
        <v>0</v>
      </c>
      <c r="K115" s="46">
        <f t="shared" si="12"/>
        <v>0</v>
      </c>
      <c r="L115" s="45">
        <v>0</v>
      </c>
      <c r="M115" s="46">
        <f t="shared" si="13"/>
        <v>0</v>
      </c>
      <c r="N115" s="45">
        <f t="shared" si="14"/>
        <v>118604</v>
      </c>
      <c r="O115" s="44">
        <v>0</v>
      </c>
      <c r="P115" s="46">
        <f t="shared" si="15"/>
        <v>0</v>
      </c>
      <c r="Q115" s="9"/>
      <c r="R115" s="44">
        <v>118604</v>
      </c>
      <c r="T115" s="50"/>
      <c r="U115" s="50"/>
      <c r="V115" s="50"/>
      <c r="W115" s="44">
        <f t="shared" si="21"/>
        <v>17934773.140000001</v>
      </c>
      <c r="X115" s="44">
        <f t="shared" si="16"/>
        <v>896738.65700000012</v>
      </c>
      <c r="Y115" s="44">
        <f t="shared" si="17"/>
        <v>1793477.3140000002</v>
      </c>
      <c r="Z115" s="44">
        <f t="shared" si="18"/>
        <v>2690215.9709999999</v>
      </c>
      <c r="AA115" s="44">
        <f t="shared" si="19"/>
        <v>3586954.6280000005</v>
      </c>
      <c r="AB115" s="44">
        <f t="shared" si="20"/>
        <v>4483693.2850000001</v>
      </c>
    </row>
    <row r="116" spans="1:28">
      <c r="A116" t="s">
        <v>219</v>
      </c>
      <c r="B116" t="s">
        <v>959</v>
      </c>
      <c r="C116" t="s">
        <v>1262</v>
      </c>
      <c r="D116" t="s">
        <v>591</v>
      </c>
      <c r="E116" t="s">
        <v>590</v>
      </c>
      <c r="F116" t="s">
        <v>1134</v>
      </c>
      <c r="G116" t="s">
        <v>1152</v>
      </c>
      <c r="H116" t="s">
        <v>36</v>
      </c>
      <c r="I116" s="44">
        <f t="shared" si="11"/>
        <v>76716</v>
      </c>
      <c r="J116" s="44">
        <v>12359</v>
      </c>
      <c r="K116" s="46">
        <f t="shared" si="12"/>
        <v>0.16110068303874028</v>
      </c>
      <c r="L116" s="45">
        <v>23275</v>
      </c>
      <c r="M116" s="46">
        <f t="shared" si="13"/>
        <v>0.30339173053860996</v>
      </c>
      <c r="N116" s="45">
        <f t="shared" si="14"/>
        <v>112350.16110068304</v>
      </c>
      <c r="O116" s="44">
        <v>5841</v>
      </c>
      <c r="P116" s="46">
        <f t="shared" si="15"/>
        <v>7.613796339746598E-2</v>
      </c>
      <c r="Q116" s="9"/>
      <c r="R116" s="44">
        <v>118191</v>
      </c>
      <c r="T116" s="50"/>
      <c r="U116" s="50"/>
      <c r="V116" s="50"/>
      <c r="W116" s="44">
        <f t="shared" si="21"/>
        <v>18052964.140000001</v>
      </c>
      <c r="X116" s="44">
        <f t="shared" si="16"/>
        <v>902648.20700000005</v>
      </c>
      <c r="Y116" s="44">
        <f t="shared" si="17"/>
        <v>1805296.4140000001</v>
      </c>
      <c r="Z116" s="44">
        <f t="shared" si="18"/>
        <v>2707944.6209999998</v>
      </c>
      <c r="AA116" s="44">
        <f t="shared" si="19"/>
        <v>3610592.8280000002</v>
      </c>
      <c r="AB116" s="44">
        <f t="shared" si="20"/>
        <v>4513241.0350000001</v>
      </c>
    </row>
    <row r="117" spans="1:28">
      <c r="A117" t="s">
        <v>220</v>
      </c>
      <c r="B117" t="s">
        <v>960</v>
      </c>
      <c r="C117" t="s">
        <v>1263</v>
      </c>
      <c r="D117" t="s">
        <v>423</v>
      </c>
      <c r="E117" t="s">
        <v>480</v>
      </c>
      <c r="F117" t="s">
        <v>1141</v>
      </c>
      <c r="G117" t="s">
        <v>37</v>
      </c>
      <c r="H117" t="s">
        <v>37</v>
      </c>
      <c r="I117" s="44">
        <f t="shared" si="11"/>
        <v>106327</v>
      </c>
      <c r="J117" s="44">
        <v>4704</v>
      </c>
      <c r="K117" s="46">
        <f t="shared" si="12"/>
        <v>4.4240879550819644E-2</v>
      </c>
      <c r="L117" s="45">
        <v>412</v>
      </c>
      <c r="M117" s="46">
        <f t="shared" si="13"/>
        <v>3.8748389402503596E-3</v>
      </c>
      <c r="N117" s="45">
        <f t="shared" si="14"/>
        <v>111443.04424087955</v>
      </c>
      <c r="O117" s="44">
        <v>5200</v>
      </c>
      <c r="P117" s="46">
        <f t="shared" si="15"/>
        <v>4.8905734197334634E-2</v>
      </c>
      <c r="Q117" s="9"/>
      <c r="R117" s="44">
        <v>116643</v>
      </c>
      <c r="T117" s="50"/>
      <c r="U117" s="50"/>
      <c r="V117" s="50"/>
      <c r="W117" s="44">
        <f t="shared" si="21"/>
        <v>18169607.140000001</v>
      </c>
      <c r="X117" s="44">
        <f t="shared" si="16"/>
        <v>908480.35700000008</v>
      </c>
      <c r="Y117" s="44">
        <f t="shared" si="17"/>
        <v>1816960.7140000002</v>
      </c>
      <c r="Z117" s="44">
        <f t="shared" si="18"/>
        <v>2725441.071</v>
      </c>
      <c r="AA117" s="44">
        <f t="shared" si="19"/>
        <v>3633921.4280000003</v>
      </c>
      <c r="AB117" s="44">
        <f t="shared" si="20"/>
        <v>4542401.7850000001</v>
      </c>
    </row>
    <row r="118" spans="1:28">
      <c r="A118" t="s">
        <v>221</v>
      </c>
      <c r="B118" t="s">
        <v>961</v>
      </c>
      <c r="C118" t="s">
        <v>1264</v>
      </c>
      <c r="D118" t="s">
        <v>593</v>
      </c>
      <c r="E118" t="s">
        <v>592</v>
      </c>
      <c r="F118" t="s">
        <v>1140</v>
      </c>
      <c r="G118" t="s">
        <v>409</v>
      </c>
      <c r="H118" t="s">
        <v>15</v>
      </c>
      <c r="I118" s="44">
        <f t="shared" si="11"/>
        <v>78672</v>
      </c>
      <c r="J118" s="44">
        <v>15506</v>
      </c>
      <c r="K118" s="46">
        <f t="shared" si="12"/>
        <v>0.19709680699613585</v>
      </c>
      <c r="L118" s="44">
        <v>18539</v>
      </c>
      <c r="M118" s="46">
        <f t="shared" si="13"/>
        <v>0.23564927801504984</v>
      </c>
      <c r="N118" s="45">
        <f t="shared" si="14"/>
        <v>112717.19709680699</v>
      </c>
      <c r="O118" s="44">
        <v>3854</v>
      </c>
      <c r="P118" s="46">
        <f t="shared" si="15"/>
        <v>4.8988204189546469E-2</v>
      </c>
      <c r="Q118" s="9"/>
      <c r="R118" s="44">
        <v>116571</v>
      </c>
      <c r="T118" s="50"/>
      <c r="U118" s="50"/>
      <c r="V118" s="50"/>
      <c r="W118" s="44">
        <f t="shared" si="21"/>
        <v>18286178.140000001</v>
      </c>
      <c r="X118" s="44">
        <f t="shared" si="16"/>
        <v>914308.90700000012</v>
      </c>
      <c r="Y118" s="44">
        <f t="shared" si="17"/>
        <v>1828617.8140000002</v>
      </c>
      <c r="Z118" s="44">
        <f t="shared" si="18"/>
        <v>2742926.7209999999</v>
      </c>
      <c r="AA118" s="44">
        <f t="shared" si="19"/>
        <v>3657235.6280000005</v>
      </c>
      <c r="AB118" s="44">
        <f t="shared" si="20"/>
        <v>4571544.5350000001</v>
      </c>
    </row>
    <row r="119" spans="1:28">
      <c r="A119" t="s">
        <v>222</v>
      </c>
      <c r="B119" t="s">
        <v>962</v>
      </c>
      <c r="C119" t="s">
        <v>1265</v>
      </c>
      <c r="D119" t="s">
        <v>595</v>
      </c>
      <c r="E119" t="s">
        <v>594</v>
      </c>
      <c r="F119" t="s">
        <v>1146</v>
      </c>
      <c r="G119" t="s">
        <v>415</v>
      </c>
      <c r="H119" t="s">
        <v>38</v>
      </c>
      <c r="I119" s="44">
        <f t="shared" si="11"/>
        <v>59931</v>
      </c>
      <c r="J119" s="44">
        <v>10545</v>
      </c>
      <c r="K119" s="46">
        <f t="shared" si="12"/>
        <v>0.17595234519697653</v>
      </c>
      <c r="L119" s="45">
        <v>42630</v>
      </c>
      <c r="M119" s="46">
        <f t="shared" si="13"/>
        <v>0.71131801571807574</v>
      </c>
      <c r="N119" s="45">
        <f t="shared" si="14"/>
        <v>113106.17595234519</v>
      </c>
      <c r="O119" s="44">
        <v>3333</v>
      </c>
      <c r="P119" s="46">
        <f t="shared" si="15"/>
        <v>5.5613956049456875E-2</v>
      </c>
      <c r="Q119" s="9"/>
      <c r="R119" s="44">
        <v>116439</v>
      </c>
      <c r="T119" s="50"/>
      <c r="U119" s="50"/>
      <c r="V119" s="50"/>
      <c r="W119" s="44">
        <f t="shared" si="21"/>
        <v>18402617.140000001</v>
      </c>
      <c r="X119" s="44">
        <f t="shared" si="16"/>
        <v>920130.85700000008</v>
      </c>
      <c r="Y119" s="44">
        <f t="shared" si="17"/>
        <v>1840261.7140000002</v>
      </c>
      <c r="Z119" s="44">
        <f t="shared" si="18"/>
        <v>2760392.571</v>
      </c>
      <c r="AA119" s="44">
        <f t="shared" si="19"/>
        <v>3680523.4280000003</v>
      </c>
      <c r="AB119" s="44">
        <f t="shared" si="20"/>
        <v>4600654.2850000001</v>
      </c>
    </row>
    <row r="120" spans="1:28">
      <c r="A120" t="s">
        <v>223</v>
      </c>
      <c r="B120" t="s">
        <v>963</v>
      </c>
      <c r="C120" t="s">
        <v>1266</v>
      </c>
      <c r="D120" t="s">
        <v>501</v>
      </c>
      <c r="E120" t="s">
        <v>596</v>
      </c>
      <c r="F120" t="s">
        <v>1131</v>
      </c>
      <c r="G120" t="s">
        <v>407</v>
      </c>
      <c r="H120" t="s">
        <v>18</v>
      </c>
      <c r="I120" s="44">
        <f t="shared" si="11"/>
        <v>74196</v>
      </c>
      <c r="J120" s="44">
        <v>27669</v>
      </c>
      <c r="K120" s="46">
        <f t="shared" si="12"/>
        <v>0.37291767750283034</v>
      </c>
      <c r="L120" s="44">
        <v>8579</v>
      </c>
      <c r="M120" s="46">
        <f t="shared" si="13"/>
        <v>0.11562617930885762</v>
      </c>
      <c r="N120" s="45">
        <f t="shared" si="14"/>
        <v>110444.37291767751</v>
      </c>
      <c r="O120" s="44">
        <v>5834</v>
      </c>
      <c r="P120" s="46">
        <f t="shared" si="15"/>
        <v>7.8629575718367567E-2</v>
      </c>
      <c r="Q120" s="9"/>
      <c r="R120" s="44">
        <v>116278</v>
      </c>
      <c r="T120" s="50"/>
      <c r="U120" s="50"/>
      <c r="V120" s="50"/>
      <c r="W120" s="44">
        <f t="shared" si="21"/>
        <v>18518895.140000001</v>
      </c>
      <c r="X120" s="44">
        <f t="shared" si="16"/>
        <v>925944.7570000001</v>
      </c>
      <c r="Y120" s="44">
        <f t="shared" si="17"/>
        <v>1851889.5140000002</v>
      </c>
      <c r="Z120" s="44">
        <f t="shared" si="18"/>
        <v>2777834.2710000002</v>
      </c>
      <c r="AA120" s="44">
        <f t="shared" si="19"/>
        <v>3703779.0280000004</v>
      </c>
      <c r="AB120" s="44">
        <f t="shared" si="20"/>
        <v>4629723.7850000001</v>
      </c>
    </row>
    <row r="121" spans="1:28">
      <c r="A121" t="s">
        <v>224</v>
      </c>
      <c r="B121" t="s">
        <v>964</v>
      </c>
      <c r="C121" t="s">
        <v>1267</v>
      </c>
      <c r="D121" t="s">
        <v>598</v>
      </c>
      <c r="E121" t="s">
        <v>597</v>
      </c>
      <c r="F121" t="s">
        <v>1144</v>
      </c>
      <c r="G121" t="s">
        <v>39</v>
      </c>
      <c r="H121" t="s">
        <v>39</v>
      </c>
      <c r="I121" s="44">
        <f t="shared" si="11"/>
        <v>115212</v>
      </c>
      <c r="J121" s="44">
        <v>0</v>
      </c>
      <c r="K121" s="46">
        <f t="shared" si="12"/>
        <v>0</v>
      </c>
      <c r="L121" s="45">
        <v>0</v>
      </c>
      <c r="M121" s="46">
        <f t="shared" si="13"/>
        <v>0</v>
      </c>
      <c r="N121" s="45">
        <f t="shared" si="14"/>
        <v>115212</v>
      </c>
      <c r="O121" s="44">
        <v>0</v>
      </c>
      <c r="P121" s="46">
        <f t="shared" si="15"/>
        <v>0</v>
      </c>
      <c r="Q121" s="9"/>
      <c r="R121" s="44">
        <v>115212</v>
      </c>
      <c r="T121" s="50"/>
      <c r="U121" s="50"/>
      <c r="V121" s="50"/>
      <c r="W121" s="44">
        <f t="shared" si="21"/>
        <v>18634107.140000001</v>
      </c>
      <c r="X121" s="44">
        <f t="shared" si="16"/>
        <v>931705.35700000008</v>
      </c>
      <c r="Y121" s="44">
        <f t="shared" si="17"/>
        <v>1863410.7140000002</v>
      </c>
      <c r="Z121" s="44">
        <f t="shared" si="18"/>
        <v>2795116.071</v>
      </c>
      <c r="AA121" s="44">
        <f t="shared" si="19"/>
        <v>3726821.4280000003</v>
      </c>
      <c r="AB121" s="44">
        <f t="shared" si="20"/>
        <v>4658526.7850000001</v>
      </c>
    </row>
    <row r="122" spans="1:28">
      <c r="A122" t="s">
        <v>225</v>
      </c>
      <c r="B122" t="s">
        <v>965</v>
      </c>
      <c r="C122" t="s">
        <v>1268</v>
      </c>
      <c r="D122" t="s">
        <v>600</v>
      </c>
      <c r="E122" t="s">
        <v>599</v>
      </c>
      <c r="F122" t="s">
        <v>1147</v>
      </c>
      <c r="G122" t="s">
        <v>1155</v>
      </c>
      <c r="H122" t="s">
        <v>40</v>
      </c>
      <c r="I122" s="44">
        <f t="shared" si="11"/>
        <v>115174</v>
      </c>
      <c r="J122" s="44">
        <v>0</v>
      </c>
      <c r="K122" s="46">
        <f t="shared" si="12"/>
        <v>0</v>
      </c>
      <c r="L122" s="45">
        <v>0</v>
      </c>
      <c r="M122" s="46">
        <f t="shared" si="13"/>
        <v>0</v>
      </c>
      <c r="N122" s="45">
        <f t="shared" si="14"/>
        <v>115174</v>
      </c>
      <c r="O122" s="44">
        <v>0</v>
      </c>
      <c r="P122" s="46">
        <f t="shared" si="15"/>
        <v>0</v>
      </c>
      <c r="Q122" s="9"/>
      <c r="R122" s="44">
        <v>115174</v>
      </c>
      <c r="T122" s="50"/>
      <c r="U122" s="50"/>
      <c r="V122" s="50"/>
      <c r="W122" s="44">
        <f t="shared" si="21"/>
        <v>18749281.140000001</v>
      </c>
      <c r="X122" s="44">
        <f t="shared" si="16"/>
        <v>937464.05700000003</v>
      </c>
      <c r="Y122" s="44">
        <f t="shared" si="17"/>
        <v>1874928.1140000001</v>
      </c>
      <c r="Z122" s="44">
        <f t="shared" si="18"/>
        <v>2812392.1710000001</v>
      </c>
      <c r="AA122" s="44">
        <f t="shared" si="19"/>
        <v>3749856.2280000001</v>
      </c>
      <c r="AB122" s="44">
        <f t="shared" si="20"/>
        <v>4687320.2850000001</v>
      </c>
    </row>
    <row r="123" spans="1:28">
      <c r="A123" t="s">
        <v>226</v>
      </c>
      <c r="B123" t="s">
        <v>966</v>
      </c>
      <c r="C123" t="s">
        <v>1269</v>
      </c>
      <c r="D123" t="s">
        <v>602</v>
      </c>
      <c r="E123" t="s">
        <v>601</v>
      </c>
      <c r="F123" t="s">
        <v>1133</v>
      </c>
      <c r="G123" t="s">
        <v>407</v>
      </c>
      <c r="H123" t="s">
        <v>18</v>
      </c>
      <c r="I123" s="44">
        <f t="shared" si="11"/>
        <v>74381</v>
      </c>
      <c r="J123" s="44">
        <v>33794</v>
      </c>
      <c r="K123" s="46">
        <f t="shared" si="12"/>
        <v>0.45433645689087265</v>
      </c>
      <c r="L123" s="44">
        <v>0</v>
      </c>
      <c r="M123" s="46">
        <f t="shared" si="13"/>
        <v>0</v>
      </c>
      <c r="N123" s="45">
        <f t="shared" si="14"/>
        <v>108175.4543364569</v>
      </c>
      <c r="O123" s="44">
        <v>6202</v>
      </c>
      <c r="P123" s="46">
        <f t="shared" si="15"/>
        <v>8.3381508718624375E-2</v>
      </c>
      <c r="Q123" s="9"/>
      <c r="R123" s="44">
        <v>114377</v>
      </c>
      <c r="T123" s="50"/>
      <c r="U123" s="50"/>
      <c r="V123" s="50"/>
      <c r="W123" s="44">
        <f t="shared" si="21"/>
        <v>18863658.140000001</v>
      </c>
      <c r="X123" s="44">
        <f t="shared" si="16"/>
        <v>943182.90700000012</v>
      </c>
      <c r="Y123" s="44">
        <f t="shared" si="17"/>
        <v>1886365.8140000002</v>
      </c>
      <c r="Z123" s="44">
        <f t="shared" si="18"/>
        <v>2829548.7209999999</v>
      </c>
      <c r="AA123" s="44">
        <f t="shared" si="19"/>
        <v>3772731.6280000005</v>
      </c>
      <c r="AB123" s="44">
        <f t="shared" si="20"/>
        <v>4715914.5350000001</v>
      </c>
    </row>
    <row r="124" spans="1:28">
      <c r="A124" t="s">
        <v>227</v>
      </c>
      <c r="B124" t="s">
        <v>967</v>
      </c>
      <c r="C124" t="s">
        <v>1270</v>
      </c>
      <c r="D124" t="s">
        <v>604</v>
      </c>
      <c r="E124" t="s">
        <v>603</v>
      </c>
      <c r="F124" t="s">
        <v>1136</v>
      </c>
      <c r="G124" t="s">
        <v>1155</v>
      </c>
      <c r="H124" t="s">
        <v>41</v>
      </c>
      <c r="I124" s="44">
        <f t="shared" si="11"/>
        <v>99236</v>
      </c>
      <c r="J124" s="44">
        <v>300</v>
      </c>
      <c r="K124" s="46">
        <f t="shared" si="12"/>
        <v>3.0230964569309526E-3</v>
      </c>
      <c r="L124" s="45">
        <v>10500</v>
      </c>
      <c r="M124" s="46">
        <f t="shared" si="13"/>
        <v>0.10580837599258333</v>
      </c>
      <c r="N124" s="45">
        <f t="shared" si="14"/>
        <v>110036.00302309646</v>
      </c>
      <c r="O124" s="44">
        <v>3876</v>
      </c>
      <c r="P124" s="46">
        <f t="shared" si="15"/>
        <v>3.9058406223547906E-2</v>
      </c>
      <c r="Q124" s="9"/>
      <c r="R124" s="44">
        <v>113912</v>
      </c>
      <c r="T124" s="50"/>
      <c r="U124" s="50"/>
      <c r="V124" s="50"/>
      <c r="W124" s="44">
        <f t="shared" si="21"/>
        <v>18977570.140000001</v>
      </c>
      <c r="X124" s="44">
        <f t="shared" si="16"/>
        <v>948878.5070000001</v>
      </c>
      <c r="Y124" s="44">
        <f t="shared" si="17"/>
        <v>1897757.0140000002</v>
      </c>
      <c r="Z124" s="44">
        <f t="shared" si="18"/>
        <v>2846635.5210000002</v>
      </c>
      <c r="AA124" s="44">
        <f t="shared" si="19"/>
        <v>3795514.0280000004</v>
      </c>
      <c r="AB124" s="44">
        <f t="shared" si="20"/>
        <v>4744392.5350000001</v>
      </c>
    </row>
    <row r="125" spans="1:28">
      <c r="A125" t="s">
        <v>228</v>
      </c>
      <c r="B125" t="s">
        <v>968</v>
      </c>
      <c r="C125" t="s">
        <v>1271</v>
      </c>
      <c r="D125" t="s">
        <v>606</v>
      </c>
      <c r="E125" t="s">
        <v>605</v>
      </c>
      <c r="F125" t="s">
        <v>1132</v>
      </c>
      <c r="G125" t="s">
        <v>410</v>
      </c>
      <c r="H125" t="s">
        <v>20</v>
      </c>
      <c r="I125" s="44">
        <f t="shared" si="11"/>
        <v>82399</v>
      </c>
      <c r="J125" s="44">
        <v>13193</v>
      </c>
      <c r="K125" s="46">
        <f t="shared" si="12"/>
        <v>0.16011116639765047</v>
      </c>
      <c r="L125" s="44">
        <v>12129</v>
      </c>
      <c r="M125" s="46">
        <f t="shared" si="13"/>
        <v>0.14719838832995547</v>
      </c>
      <c r="N125" s="45">
        <f t="shared" si="14"/>
        <v>107721.16011116639</v>
      </c>
      <c r="O125" s="44">
        <v>5682</v>
      </c>
      <c r="P125" s="46">
        <f t="shared" si="15"/>
        <v>6.8957147538198274E-2</v>
      </c>
      <c r="Q125" s="9"/>
      <c r="R125" s="44">
        <v>113403</v>
      </c>
      <c r="T125" s="50"/>
      <c r="U125" s="50"/>
      <c r="V125" s="50"/>
      <c r="W125" s="44">
        <f t="shared" si="21"/>
        <v>19090973.140000001</v>
      </c>
      <c r="X125" s="44">
        <f t="shared" si="16"/>
        <v>954548.65700000012</v>
      </c>
      <c r="Y125" s="44">
        <f t="shared" si="17"/>
        <v>1909097.3140000002</v>
      </c>
      <c r="Z125" s="44">
        <f t="shared" si="18"/>
        <v>2863645.9709999999</v>
      </c>
      <c r="AA125" s="44">
        <f t="shared" si="19"/>
        <v>3818194.6280000005</v>
      </c>
      <c r="AB125" s="44">
        <f t="shared" si="20"/>
        <v>4772743.2850000001</v>
      </c>
    </row>
    <row r="126" spans="1:28">
      <c r="A126" t="s">
        <v>229</v>
      </c>
      <c r="B126" t="s">
        <v>969</v>
      </c>
      <c r="C126" t="s">
        <v>1272</v>
      </c>
      <c r="D126" t="s">
        <v>608</v>
      </c>
      <c r="E126" t="s">
        <v>607</v>
      </c>
      <c r="F126" t="s">
        <v>1130</v>
      </c>
      <c r="G126" t="s">
        <v>409</v>
      </c>
      <c r="H126" t="s">
        <v>15</v>
      </c>
      <c r="I126" s="44">
        <f t="shared" si="11"/>
        <v>59752</v>
      </c>
      <c r="J126" s="44">
        <v>18722</v>
      </c>
      <c r="K126" s="46">
        <f t="shared" si="12"/>
        <v>0.31332842415316642</v>
      </c>
      <c r="L126" s="44">
        <v>30922</v>
      </c>
      <c r="M126" s="46">
        <f t="shared" si="13"/>
        <v>0.5175056901861026</v>
      </c>
      <c r="N126" s="45">
        <f t="shared" si="14"/>
        <v>109396.31332842415</v>
      </c>
      <c r="O126" s="44">
        <v>3134</v>
      </c>
      <c r="P126" s="46">
        <f t="shared" si="15"/>
        <v>5.2450127192395231E-2</v>
      </c>
      <c r="Q126" s="9"/>
      <c r="R126" s="44">
        <v>112530</v>
      </c>
      <c r="T126" s="50"/>
      <c r="U126" s="50"/>
      <c r="V126" s="50"/>
      <c r="W126" s="44">
        <f t="shared" si="21"/>
        <v>19203503.140000001</v>
      </c>
      <c r="X126" s="44">
        <f t="shared" si="16"/>
        <v>960175.15700000012</v>
      </c>
      <c r="Y126" s="44">
        <f t="shared" si="17"/>
        <v>1920350.3140000002</v>
      </c>
      <c r="Z126" s="44">
        <f t="shared" si="18"/>
        <v>2880525.4709999999</v>
      </c>
      <c r="AA126" s="44">
        <f t="shared" si="19"/>
        <v>3840700.6280000005</v>
      </c>
      <c r="AB126" s="44">
        <f t="shared" si="20"/>
        <v>4800875.7850000001</v>
      </c>
    </row>
    <row r="127" spans="1:28">
      <c r="A127" t="s">
        <v>230</v>
      </c>
      <c r="B127" t="s">
        <v>970</v>
      </c>
      <c r="C127" t="s">
        <v>1273</v>
      </c>
      <c r="D127" t="s">
        <v>610</v>
      </c>
      <c r="E127" t="s">
        <v>609</v>
      </c>
      <c r="F127" t="s">
        <v>1146</v>
      </c>
      <c r="G127" t="s">
        <v>407</v>
      </c>
      <c r="H127" t="s">
        <v>18</v>
      </c>
      <c r="I127" s="44">
        <f t="shared" si="11"/>
        <v>74206</v>
      </c>
      <c r="J127" s="44">
        <v>30417</v>
      </c>
      <c r="K127" s="46">
        <f t="shared" si="12"/>
        <v>0.40989946904562974</v>
      </c>
      <c r="L127" s="44">
        <v>1419</v>
      </c>
      <c r="M127" s="46">
        <f t="shared" si="13"/>
        <v>1.9122442929143196E-2</v>
      </c>
      <c r="N127" s="45">
        <f t="shared" si="14"/>
        <v>106042.40989946904</v>
      </c>
      <c r="O127" s="44">
        <v>6030</v>
      </c>
      <c r="P127" s="46">
        <f t="shared" si="15"/>
        <v>8.1260275449424574E-2</v>
      </c>
      <c r="Q127" s="9"/>
      <c r="R127" s="44">
        <v>112072</v>
      </c>
      <c r="T127" s="50"/>
      <c r="U127" s="50"/>
      <c r="V127" s="50"/>
      <c r="W127" s="44">
        <f t="shared" si="21"/>
        <v>19315575.140000001</v>
      </c>
      <c r="X127" s="44">
        <f t="shared" si="16"/>
        <v>965778.7570000001</v>
      </c>
      <c r="Y127" s="44">
        <f t="shared" si="17"/>
        <v>1931557.5140000002</v>
      </c>
      <c r="Z127" s="44">
        <f t="shared" si="18"/>
        <v>2897336.2710000002</v>
      </c>
      <c r="AA127" s="44">
        <f t="shared" si="19"/>
        <v>3863115.0280000004</v>
      </c>
      <c r="AB127" s="44">
        <f t="shared" si="20"/>
        <v>4828893.7850000001</v>
      </c>
    </row>
    <row r="128" spans="1:28">
      <c r="A128" t="s">
        <v>231</v>
      </c>
      <c r="B128" t="s">
        <v>971</v>
      </c>
      <c r="C128" t="s">
        <v>1274</v>
      </c>
      <c r="D128" t="s">
        <v>591</v>
      </c>
      <c r="E128" t="s">
        <v>611</v>
      </c>
      <c r="F128" t="s">
        <v>1138</v>
      </c>
      <c r="G128" t="s">
        <v>415</v>
      </c>
      <c r="H128" t="s">
        <v>36</v>
      </c>
      <c r="I128" s="44">
        <f t="shared" si="11"/>
        <v>79715</v>
      </c>
      <c r="J128" s="44">
        <v>5738</v>
      </c>
      <c r="K128" s="46">
        <f t="shared" si="12"/>
        <v>7.1981433858119545E-2</v>
      </c>
      <c r="L128" s="45">
        <v>19381</v>
      </c>
      <c r="M128" s="46">
        <f t="shared" si="13"/>
        <v>0.24312864580066487</v>
      </c>
      <c r="N128" s="45">
        <f t="shared" si="14"/>
        <v>104834.07198143385</v>
      </c>
      <c r="O128" s="44">
        <v>6917</v>
      </c>
      <c r="P128" s="46">
        <f t="shared" si="15"/>
        <v>8.6771623910180021E-2</v>
      </c>
      <c r="R128" s="44">
        <v>111751</v>
      </c>
      <c r="T128" s="50"/>
      <c r="U128" s="50"/>
      <c r="V128" s="50"/>
      <c r="W128" s="44">
        <f t="shared" si="21"/>
        <v>19427326.140000001</v>
      </c>
      <c r="X128" s="44">
        <f t="shared" si="16"/>
        <v>971366.30700000003</v>
      </c>
      <c r="Y128" s="44">
        <f t="shared" si="17"/>
        <v>1942732.6140000001</v>
      </c>
      <c r="Z128" s="44">
        <f t="shared" si="18"/>
        <v>2914098.9210000001</v>
      </c>
      <c r="AA128" s="44">
        <f t="shared" si="19"/>
        <v>3885465.2280000001</v>
      </c>
      <c r="AB128" s="44">
        <f t="shared" si="20"/>
        <v>4856831.5350000001</v>
      </c>
    </row>
    <row r="129" spans="1:28">
      <c r="A129" t="s">
        <v>232</v>
      </c>
      <c r="B129" t="s">
        <v>972</v>
      </c>
      <c r="C129" t="s">
        <v>1275</v>
      </c>
      <c r="D129" t="s">
        <v>545</v>
      </c>
      <c r="E129" t="s">
        <v>612</v>
      </c>
      <c r="F129" t="s">
        <v>1140</v>
      </c>
      <c r="G129" t="s">
        <v>407</v>
      </c>
      <c r="H129" t="s">
        <v>18</v>
      </c>
      <c r="I129" s="44">
        <f t="shared" si="11"/>
        <v>67884</v>
      </c>
      <c r="J129" s="44">
        <v>18483</v>
      </c>
      <c r="K129" s="46">
        <f t="shared" si="12"/>
        <v>0.27227328972953863</v>
      </c>
      <c r="L129" s="44">
        <v>19045</v>
      </c>
      <c r="M129" s="46">
        <f t="shared" si="13"/>
        <v>0.28055211831948618</v>
      </c>
      <c r="N129" s="45">
        <f t="shared" si="14"/>
        <v>105412.27227328972</v>
      </c>
      <c r="O129" s="44">
        <v>5834</v>
      </c>
      <c r="P129" s="46">
        <f t="shared" si="15"/>
        <v>8.5940722408815035E-2</v>
      </c>
      <c r="R129" s="44">
        <v>111246</v>
      </c>
      <c r="T129" s="50"/>
      <c r="U129" s="50"/>
      <c r="V129" s="50"/>
      <c r="W129" s="44">
        <f t="shared" si="21"/>
        <v>19538572.140000001</v>
      </c>
      <c r="X129" s="44">
        <f t="shared" si="16"/>
        <v>976928.60700000008</v>
      </c>
      <c r="Y129" s="44">
        <f t="shared" si="17"/>
        <v>1953857.2140000002</v>
      </c>
      <c r="Z129" s="44">
        <f t="shared" si="18"/>
        <v>2930785.821</v>
      </c>
      <c r="AA129" s="44">
        <f t="shared" si="19"/>
        <v>3907714.4280000003</v>
      </c>
      <c r="AB129" s="44">
        <f t="shared" si="20"/>
        <v>4884643.0350000001</v>
      </c>
    </row>
    <row r="130" spans="1:28">
      <c r="A130" t="s">
        <v>233</v>
      </c>
      <c r="B130" t="s">
        <v>973</v>
      </c>
      <c r="C130" t="s">
        <v>1276</v>
      </c>
      <c r="D130" t="s">
        <v>614</v>
      </c>
      <c r="E130" t="s">
        <v>613</v>
      </c>
      <c r="F130" t="s">
        <v>1135</v>
      </c>
      <c r="G130" t="s">
        <v>42</v>
      </c>
      <c r="H130" t="s">
        <v>42</v>
      </c>
      <c r="I130" s="44">
        <f t="shared" si="11"/>
        <v>90637</v>
      </c>
      <c r="J130" s="44">
        <v>0</v>
      </c>
      <c r="K130" s="46">
        <f t="shared" si="12"/>
        <v>0</v>
      </c>
      <c r="L130" s="45">
        <v>14593</v>
      </c>
      <c r="M130" s="46">
        <f t="shared" si="13"/>
        <v>0.16100488762867263</v>
      </c>
      <c r="N130" s="45">
        <f t="shared" si="14"/>
        <v>105230</v>
      </c>
      <c r="O130" s="44">
        <v>5300</v>
      </c>
      <c r="P130" s="46">
        <f t="shared" si="15"/>
        <v>5.8475015722056115E-2</v>
      </c>
      <c r="Q130" s="9"/>
      <c r="R130" s="44">
        <v>110530</v>
      </c>
      <c r="T130" s="50"/>
      <c r="U130" s="50"/>
      <c r="V130" s="50"/>
      <c r="W130" s="44">
        <f t="shared" si="21"/>
        <v>19649102.140000001</v>
      </c>
      <c r="X130" s="44">
        <f t="shared" si="16"/>
        <v>982455.10700000008</v>
      </c>
      <c r="Y130" s="44">
        <f t="shared" si="17"/>
        <v>1964910.2140000002</v>
      </c>
      <c r="Z130" s="44">
        <f t="shared" si="18"/>
        <v>2947365.321</v>
      </c>
      <c r="AA130" s="44">
        <f t="shared" si="19"/>
        <v>3929820.4280000003</v>
      </c>
      <c r="AB130" s="44">
        <f t="shared" si="20"/>
        <v>4912275.5350000001</v>
      </c>
    </row>
    <row r="131" spans="1:28">
      <c r="A131" t="s">
        <v>234</v>
      </c>
      <c r="B131" t="s">
        <v>974</v>
      </c>
      <c r="C131" t="s">
        <v>1277</v>
      </c>
      <c r="D131" t="s">
        <v>616</v>
      </c>
      <c r="E131" t="s">
        <v>615</v>
      </c>
      <c r="F131" t="s">
        <v>1146</v>
      </c>
      <c r="G131" t="s">
        <v>410</v>
      </c>
      <c r="H131" t="s">
        <v>17</v>
      </c>
      <c r="I131" s="44">
        <f t="shared" si="11"/>
        <v>68511</v>
      </c>
      <c r="J131" s="44">
        <v>2172</v>
      </c>
      <c r="K131" s="46">
        <f t="shared" si="12"/>
        <v>3.1702938214301354E-2</v>
      </c>
      <c r="L131" s="44">
        <v>34707</v>
      </c>
      <c r="M131" s="46">
        <f t="shared" si="13"/>
        <v>0.50659018259841482</v>
      </c>
      <c r="N131" s="45">
        <f t="shared" si="14"/>
        <v>105390.03170293821</v>
      </c>
      <c r="O131" s="44">
        <v>3637</v>
      </c>
      <c r="P131" s="46">
        <f t="shared" si="15"/>
        <v>5.3086365693100379E-2</v>
      </c>
      <c r="Q131" s="9"/>
      <c r="R131" s="44">
        <v>109027</v>
      </c>
      <c r="T131" s="50"/>
      <c r="U131" s="50"/>
      <c r="V131" s="50"/>
      <c r="W131" s="44">
        <f t="shared" si="21"/>
        <v>19758129.140000001</v>
      </c>
      <c r="X131" s="44">
        <f t="shared" si="16"/>
        <v>987906.45700000005</v>
      </c>
      <c r="Y131" s="44">
        <f t="shared" si="17"/>
        <v>1975812.9140000001</v>
      </c>
      <c r="Z131" s="44">
        <f t="shared" si="18"/>
        <v>2963719.3709999998</v>
      </c>
      <c r="AA131" s="44">
        <f t="shared" si="19"/>
        <v>3951625.8280000002</v>
      </c>
      <c r="AB131" s="44">
        <f t="shared" si="20"/>
        <v>4939532.2850000001</v>
      </c>
    </row>
    <row r="132" spans="1:28">
      <c r="A132" t="s">
        <v>235</v>
      </c>
      <c r="B132" t="s">
        <v>975</v>
      </c>
      <c r="C132" t="s">
        <v>1278</v>
      </c>
      <c r="D132" t="s">
        <v>501</v>
      </c>
      <c r="E132" t="s">
        <v>617</v>
      </c>
      <c r="F132" t="s">
        <v>1146</v>
      </c>
      <c r="G132" t="s">
        <v>407</v>
      </c>
      <c r="H132" t="s">
        <v>18</v>
      </c>
      <c r="I132" s="44">
        <f t="shared" si="11"/>
        <v>69175</v>
      </c>
      <c r="J132" s="44">
        <v>28572</v>
      </c>
      <c r="K132" s="46">
        <f t="shared" si="12"/>
        <v>0.41303939284423563</v>
      </c>
      <c r="L132" s="44">
        <v>5493</v>
      </c>
      <c r="M132" s="46">
        <f t="shared" si="13"/>
        <v>7.9407300325262012E-2</v>
      </c>
      <c r="N132" s="45">
        <f t="shared" si="14"/>
        <v>103240.41303939285</v>
      </c>
      <c r="O132" s="44">
        <v>5676</v>
      </c>
      <c r="P132" s="46">
        <f t="shared" si="15"/>
        <v>8.2052764727141306E-2</v>
      </c>
      <c r="Q132" s="9"/>
      <c r="R132" s="44">
        <v>108916</v>
      </c>
      <c r="T132" s="50"/>
      <c r="U132" s="50"/>
      <c r="V132" s="50"/>
      <c r="W132" s="44">
        <f t="shared" si="21"/>
        <v>19867045.140000001</v>
      </c>
      <c r="X132" s="44">
        <f t="shared" si="16"/>
        <v>993352.2570000001</v>
      </c>
      <c r="Y132" s="44">
        <f t="shared" si="17"/>
        <v>1986704.5140000002</v>
      </c>
      <c r="Z132" s="44">
        <f t="shared" si="18"/>
        <v>2980056.7710000002</v>
      </c>
      <c r="AA132" s="44">
        <f t="shared" si="19"/>
        <v>3973409.0280000004</v>
      </c>
      <c r="AB132" s="44">
        <f t="shared" si="20"/>
        <v>4966761.2850000001</v>
      </c>
    </row>
    <row r="133" spans="1:28">
      <c r="A133" t="s">
        <v>236</v>
      </c>
      <c r="B133" t="s">
        <v>976</v>
      </c>
      <c r="C133" t="s">
        <v>1279</v>
      </c>
      <c r="D133" t="s">
        <v>427</v>
      </c>
      <c r="E133" t="s">
        <v>492</v>
      </c>
      <c r="F133" t="s">
        <v>1130</v>
      </c>
      <c r="G133" t="s">
        <v>410</v>
      </c>
      <c r="H133" t="s">
        <v>17</v>
      </c>
      <c r="I133" s="44">
        <f t="shared" si="11"/>
        <v>64279</v>
      </c>
      <c r="J133" s="44">
        <v>1974</v>
      </c>
      <c r="K133" s="46">
        <f t="shared" si="12"/>
        <v>3.0709874142410429E-2</v>
      </c>
      <c r="L133" s="44">
        <v>39295</v>
      </c>
      <c r="M133" s="46">
        <f t="shared" si="13"/>
        <v>0.61131940447113364</v>
      </c>
      <c r="N133" s="45">
        <f t="shared" si="14"/>
        <v>105548.03070987415</v>
      </c>
      <c r="O133" s="44">
        <v>3309</v>
      </c>
      <c r="P133" s="46">
        <f t="shared" si="15"/>
        <v>5.1478709998599853E-2</v>
      </c>
      <c r="Q133" s="9"/>
      <c r="R133" s="44">
        <v>108857</v>
      </c>
      <c r="T133" s="50"/>
      <c r="U133" s="50"/>
      <c r="V133" s="50"/>
      <c r="W133" s="44">
        <f t="shared" si="21"/>
        <v>19975902.140000001</v>
      </c>
      <c r="X133" s="44">
        <f t="shared" si="16"/>
        <v>998795.10700000008</v>
      </c>
      <c r="Y133" s="44">
        <f t="shared" si="17"/>
        <v>1997590.2140000002</v>
      </c>
      <c r="Z133" s="44">
        <f t="shared" si="18"/>
        <v>2996385.321</v>
      </c>
      <c r="AA133" s="44">
        <f t="shared" si="19"/>
        <v>3995180.4280000003</v>
      </c>
      <c r="AB133" s="44">
        <f t="shared" si="20"/>
        <v>4993975.5350000001</v>
      </c>
    </row>
    <row r="134" spans="1:28">
      <c r="A134" t="s">
        <v>237</v>
      </c>
      <c r="B134" t="s">
        <v>977</v>
      </c>
      <c r="C134" t="s">
        <v>1280</v>
      </c>
      <c r="D134" t="s">
        <v>619</v>
      </c>
      <c r="E134" t="s">
        <v>618</v>
      </c>
      <c r="F134" t="s">
        <v>1132</v>
      </c>
      <c r="G134" t="s">
        <v>1155</v>
      </c>
      <c r="H134" t="s">
        <v>35</v>
      </c>
      <c r="I134" s="44">
        <f t="shared" si="11"/>
        <v>106545</v>
      </c>
      <c r="J134" s="44">
        <v>0</v>
      </c>
      <c r="K134" s="46">
        <f t="shared" si="12"/>
        <v>0</v>
      </c>
      <c r="L134" s="45">
        <v>597</v>
      </c>
      <c r="M134" s="46">
        <f t="shared" si="13"/>
        <v>5.6032662255385045E-3</v>
      </c>
      <c r="N134" s="45">
        <f t="shared" si="14"/>
        <v>107142</v>
      </c>
      <c r="O134" s="44">
        <v>0</v>
      </c>
      <c r="P134" s="46">
        <f t="shared" si="15"/>
        <v>0</v>
      </c>
      <c r="Q134" s="9"/>
      <c r="R134" s="44">
        <v>107142</v>
      </c>
      <c r="T134" s="50"/>
      <c r="U134" s="50"/>
      <c r="V134" s="50"/>
      <c r="W134" s="44">
        <f t="shared" si="21"/>
        <v>20083044.140000001</v>
      </c>
      <c r="X134" s="44">
        <f t="shared" si="16"/>
        <v>1004152.2070000001</v>
      </c>
      <c r="Y134" s="44">
        <f t="shared" si="17"/>
        <v>2008304.4140000001</v>
      </c>
      <c r="Z134" s="44">
        <f t="shared" si="18"/>
        <v>3012456.6209999998</v>
      </c>
      <c r="AA134" s="44">
        <f t="shared" si="19"/>
        <v>4016608.8280000002</v>
      </c>
      <c r="AB134" s="44">
        <f t="shared" si="20"/>
        <v>5020761.0350000001</v>
      </c>
    </row>
    <row r="135" spans="1:28">
      <c r="A135" t="s">
        <v>238</v>
      </c>
      <c r="B135" t="s">
        <v>978</v>
      </c>
      <c r="C135" t="s">
        <v>1281</v>
      </c>
      <c r="D135" t="s">
        <v>620</v>
      </c>
      <c r="E135" t="s">
        <v>426</v>
      </c>
      <c r="F135" t="s">
        <v>1132</v>
      </c>
      <c r="G135" t="s">
        <v>415</v>
      </c>
      <c r="H135" t="s">
        <v>36</v>
      </c>
      <c r="I135" s="44">
        <f t="shared" si="11"/>
        <v>76716</v>
      </c>
      <c r="J135" s="44">
        <v>6447</v>
      </c>
      <c r="K135" s="46">
        <f t="shared" si="12"/>
        <v>8.4037228218363832E-2</v>
      </c>
      <c r="L135" s="45">
        <v>16145</v>
      </c>
      <c r="M135" s="46">
        <f t="shared" si="13"/>
        <v>0.21045153553365661</v>
      </c>
      <c r="N135" s="45">
        <f t="shared" si="14"/>
        <v>99308.084037228225</v>
      </c>
      <c r="O135" s="44">
        <v>7428</v>
      </c>
      <c r="P135" s="46">
        <f t="shared" si="15"/>
        <v>9.6824651963084624E-2</v>
      </c>
      <c r="Q135" s="9"/>
      <c r="R135" s="44">
        <v>106736</v>
      </c>
      <c r="T135" s="50"/>
      <c r="U135" s="50"/>
      <c r="V135" s="50"/>
      <c r="W135" s="44">
        <f t="shared" si="21"/>
        <v>20189780.140000001</v>
      </c>
      <c r="X135" s="44">
        <f t="shared" si="16"/>
        <v>1009489.0070000001</v>
      </c>
      <c r="Y135" s="44">
        <f t="shared" si="17"/>
        <v>2018978.0140000002</v>
      </c>
      <c r="Z135" s="44">
        <f t="shared" si="18"/>
        <v>3028467.0210000002</v>
      </c>
      <c r="AA135" s="44">
        <f t="shared" si="19"/>
        <v>4037956.0280000004</v>
      </c>
      <c r="AB135" s="44">
        <f t="shared" si="20"/>
        <v>5047445.0350000001</v>
      </c>
    </row>
    <row r="136" spans="1:28">
      <c r="A136" t="s">
        <v>239</v>
      </c>
      <c r="B136" t="s">
        <v>979</v>
      </c>
      <c r="C136" t="s">
        <v>1282</v>
      </c>
      <c r="D136" t="s">
        <v>622</v>
      </c>
      <c r="E136" t="s">
        <v>621</v>
      </c>
      <c r="F136" t="s">
        <v>1137</v>
      </c>
      <c r="G136" t="s">
        <v>407</v>
      </c>
      <c r="H136" t="s">
        <v>18</v>
      </c>
      <c r="I136" s="44">
        <f t="shared" si="11"/>
        <v>74072</v>
      </c>
      <c r="J136" s="44">
        <v>22484</v>
      </c>
      <c r="K136" s="46">
        <f t="shared" si="12"/>
        <v>0.30354249918997733</v>
      </c>
      <c r="L136" s="44">
        <v>3813</v>
      </c>
      <c r="M136" s="46">
        <f t="shared" si="13"/>
        <v>5.1476941354357923E-2</v>
      </c>
      <c r="N136" s="45">
        <f t="shared" si="14"/>
        <v>100369.30354249918</v>
      </c>
      <c r="O136" s="44">
        <v>5837</v>
      </c>
      <c r="P136" s="46">
        <f t="shared" si="15"/>
        <v>7.8801706447780534E-2</v>
      </c>
      <c r="Q136" s="9"/>
      <c r="R136" s="44">
        <v>106206</v>
      </c>
      <c r="T136" s="50"/>
      <c r="U136" s="50"/>
      <c r="V136" s="50"/>
      <c r="W136" s="44">
        <f t="shared" si="21"/>
        <v>20295986.140000001</v>
      </c>
      <c r="X136" s="44">
        <f t="shared" si="16"/>
        <v>1014799.307</v>
      </c>
      <c r="Y136" s="44">
        <f t="shared" si="17"/>
        <v>2029598.6140000001</v>
      </c>
      <c r="Z136" s="44">
        <f t="shared" si="18"/>
        <v>3044397.9210000001</v>
      </c>
      <c r="AA136" s="44">
        <f t="shared" si="19"/>
        <v>4059197.2280000001</v>
      </c>
      <c r="AB136" s="44">
        <f t="shared" si="20"/>
        <v>5073996.5350000001</v>
      </c>
    </row>
    <row r="137" spans="1:28">
      <c r="A137" t="s">
        <v>240</v>
      </c>
      <c r="B137" t="s">
        <v>980</v>
      </c>
      <c r="C137" t="s">
        <v>1283</v>
      </c>
      <c r="D137" t="s">
        <v>510</v>
      </c>
      <c r="E137" t="s">
        <v>623</v>
      </c>
      <c r="F137" t="s">
        <v>1134</v>
      </c>
      <c r="G137" t="s">
        <v>407</v>
      </c>
      <c r="H137" t="s">
        <v>18</v>
      </c>
      <c r="I137" s="44">
        <f t="shared" si="11"/>
        <v>74310</v>
      </c>
      <c r="J137" s="44">
        <v>15607</v>
      </c>
      <c r="K137" s="46">
        <f t="shared" si="12"/>
        <v>0.21002556856412327</v>
      </c>
      <c r="L137" s="44">
        <v>10600</v>
      </c>
      <c r="M137" s="46">
        <f t="shared" si="13"/>
        <v>0.14264567352980756</v>
      </c>
      <c r="N137" s="45">
        <f t="shared" si="14"/>
        <v>100517.21002556857</v>
      </c>
      <c r="O137" s="44">
        <v>5354</v>
      </c>
      <c r="P137" s="46">
        <f t="shared" si="15"/>
        <v>7.2049522271565067E-2</v>
      </c>
      <c r="Q137" s="9"/>
      <c r="R137" s="44">
        <v>105871</v>
      </c>
      <c r="T137" s="50"/>
      <c r="U137" s="50"/>
      <c r="V137" s="50"/>
      <c r="W137" s="44">
        <f t="shared" si="21"/>
        <v>20401857.140000001</v>
      </c>
      <c r="X137" s="44">
        <f t="shared" si="16"/>
        <v>1020092.8570000001</v>
      </c>
      <c r="Y137" s="44">
        <f t="shared" si="17"/>
        <v>2040185.7140000002</v>
      </c>
      <c r="Z137" s="44">
        <f t="shared" si="18"/>
        <v>3060278.571</v>
      </c>
      <c r="AA137" s="44">
        <f t="shared" si="19"/>
        <v>4080371.4280000003</v>
      </c>
      <c r="AB137" s="44">
        <f t="shared" si="20"/>
        <v>5100464.2850000001</v>
      </c>
    </row>
    <row r="138" spans="1:28">
      <c r="A138" t="s">
        <v>241</v>
      </c>
      <c r="B138" t="s">
        <v>981</v>
      </c>
      <c r="C138" t="s">
        <v>1284</v>
      </c>
      <c r="D138" t="s">
        <v>467</v>
      </c>
      <c r="E138" t="s">
        <v>624</v>
      </c>
      <c r="F138" t="s">
        <v>1140</v>
      </c>
      <c r="G138" t="s">
        <v>410</v>
      </c>
      <c r="H138" t="s">
        <v>43</v>
      </c>
      <c r="I138" s="44">
        <f t="shared" ref="I138:I201" si="22">R138-O138-J138-L138</f>
        <v>74635</v>
      </c>
      <c r="J138" s="44">
        <v>6151</v>
      </c>
      <c r="K138" s="46">
        <f t="shared" si="12"/>
        <v>8.2414416828565693E-2</v>
      </c>
      <c r="L138" s="45">
        <v>10424</v>
      </c>
      <c r="M138" s="46">
        <f t="shared" si="13"/>
        <v>0.13966637636497622</v>
      </c>
      <c r="N138" s="45">
        <f t="shared" si="14"/>
        <v>91210.082414416829</v>
      </c>
      <c r="O138" s="44">
        <v>14550</v>
      </c>
      <c r="P138" s="46">
        <f t="shared" si="15"/>
        <v>0.1949487505861861</v>
      </c>
      <c r="Q138" s="9"/>
      <c r="R138" s="44">
        <v>105760</v>
      </c>
      <c r="T138" s="50"/>
      <c r="U138" s="50"/>
      <c r="V138" s="50"/>
      <c r="W138" s="44">
        <f t="shared" si="21"/>
        <v>20507617.140000001</v>
      </c>
      <c r="X138" s="44">
        <f t="shared" si="16"/>
        <v>1025380.8570000001</v>
      </c>
      <c r="Y138" s="44">
        <f t="shared" si="17"/>
        <v>2050761.7140000002</v>
      </c>
      <c r="Z138" s="44">
        <f t="shared" si="18"/>
        <v>3076142.571</v>
      </c>
      <c r="AA138" s="44">
        <f t="shared" si="19"/>
        <v>4101523.4280000003</v>
      </c>
      <c r="AB138" s="44">
        <f t="shared" si="20"/>
        <v>5126904.2850000001</v>
      </c>
    </row>
    <row r="139" spans="1:28">
      <c r="A139" t="s">
        <v>386</v>
      </c>
      <c r="B139" t="s">
        <v>982</v>
      </c>
      <c r="C139" t="s">
        <v>1285</v>
      </c>
      <c r="D139" t="s">
        <v>626</v>
      </c>
      <c r="E139" t="s">
        <v>625</v>
      </c>
      <c r="F139" t="s">
        <v>1136</v>
      </c>
      <c r="G139" t="s">
        <v>1155</v>
      </c>
      <c r="H139" t="s">
        <v>44</v>
      </c>
      <c r="I139" s="44">
        <f t="shared" si="22"/>
        <v>88052</v>
      </c>
      <c r="J139" s="44">
        <v>16001</v>
      </c>
      <c r="K139" s="46">
        <f t="shared" ref="K139:K202" si="23">J139/I139</f>
        <v>0.18172216417571435</v>
      </c>
      <c r="L139" s="44">
        <v>999</v>
      </c>
      <c r="M139" s="46">
        <f t="shared" ref="M139:M202" si="24">L139/I139</f>
        <v>1.1345568527688183E-2</v>
      </c>
      <c r="N139" s="45">
        <f t="shared" ref="N139:N202" si="25">SUM(I139:L139)</f>
        <v>105052.18172216417</v>
      </c>
      <c r="O139" s="44">
        <v>0</v>
      </c>
      <c r="P139" s="46">
        <f t="shared" ref="P139:P202" si="26">O139/I139</f>
        <v>0</v>
      </c>
      <c r="Q139" s="9"/>
      <c r="R139" s="44">
        <v>105052</v>
      </c>
      <c r="T139" s="50"/>
      <c r="U139" s="50"/>
      <c r="V139" s="50"/>
      <c r="W139" s="44">
        <f t="shared" si="21"/>
        <v>20612669.140000001</v>
      </c>
      <c r="X139" s="44">
        <f t="shared" ref="X139:X202" si="27">0.05*W139</f>
        <v>1030633.4570000001</v>
      </c>
      <c r="Y139" s="44">
        <f t="shared" ref="Y139:Y202" si="28">0.1*W139</f>
        <v>2061266.9140000001</v>
      </c>
      <c r="Z139" s="44">
        <f t="shared" ref="Z139:Z202" si="29">0.15*W139</f>
        <v>3091900.3709999998</v>
      </c>
      <c r="AA139" s="44">
        <f t="shared" ref="AA139:AA202" si="30">0.2*W139</f>
        <v>4122533.8280000002</v>
      </c>
      <c r="AB139" s="44">
        <f t="shared" ref="AB139:AB202" si="31">0.25*W139</f>
        <v>5153167.2850000001</v>
      </c>
    </row>
    <row r="140" spans="1:28">
      <c r="A140" t="s">
        <v>242</v>
      </c>
      <c r="B140" t="s">
        <v>983</v>
      </c>
      <c r="C140" t="s">
        <v>1283</v>
      </c>
      <c r="D140" t="s">
        <v>510</v>
      </c>
      <c r="E140" t="s">
        <v>627</v>
      </c>
      <c r="F140" t="s">
        <v>1134</v>
      </c>
      <c r="G140" t="s">
        <v>407</v>
      </c>
      <c r="H140" t="s">
        <v>18</v>
      </c>
      <c r="I140" s="44">
        <f t="shared" si="22"/>
        <v>74171</v>
      </c>
      <c r="J140" s="44">
        <v>15286</v>
      </c>
      <c r="K140" s="46">
        <f t="shared" si="23"/>
        <v>0.20609132949535533</v>
      </c>
      <c r="L140" s="44">
        <v>10232</v>
      </c>
      <c r="M140" s="46">
        <f t="shared" si="24"/>
        <v>0.13795149047471383</v>
      </c>
      <c r="N140" s="45">
        <f t="shared" si="25"/>
        <v>99689.206091329499</v>
      </c>
      <c r="O140" s="44">
        <v>5296</v>
      </c>
      <c r="P140" s="46">
        <f t="shared" si="26"/>
        <v>7.1402569737498478E-2</v>
      </c>
      <c r="Q140" s="9"/>
      <c r="R140" s="44">
        <v>104985</v>
      </c>
      <c r="T140" s="50"/>
      <c r="U140" s="50"/>
      <c r="V140" s="50"/>
      <c r="W140" s="44">
        <f t="shared" ref="W140:W203" si="32">W139+R140</f>
        <v>20717654.140000001</v>
      </c>
      <c r="X140" s="44">
        <f t="shared" si="27"/>
        <v>1035882.7070000001</v>
      </c>
      <c r="Y140" s="44">
        <f t="shared" si="28"/>
        <v>2071765.4140000001</v>
      </c>
      <c r="Z140" s="44">
        <f t="shared" si="29"/>
        <v>3107648.1209999998</v>
      </c>
      <c r="AA140" s="44">
        <f t="shared" si="30"/>
        <v>4143530.8280000002</v>
      </c>
      <c r="AB140" s="44">
        <f t="shared" si="31"/>
        <v>5179413.5350000001</v>
      </c>
    </row>
    <row r="141" spans="1:28">
      <c r="A141" t="s">
        <v>243</v>
      </c>
      <c r="B141" t="s">
        <v>984</v>
      </c>
      <c r="C141" t="s">
        <v>1286</v>
      </c>
      <c r="D141" t="s">
        <v>512</v>
      </c>
      <c r="E141" t="s">
        <v>628</v>
      </c>
      <c r="F141" t="s">
        <v>1142</v>
      </c>
      <c r="G141" t="s">
        <v>45</v>
      </c>
      <c r="H141" t="s">
        <v>45</v>
      </c>
      <c r="I141" s="44">
        <f t="shared" si="22"/>
        <v>102842</v>
      </c>
      <c r="J141" s="44">
        <v>0</v>
      </c>
      <c r="K141" s="46">
        <f t="shared" si="23"/>
        <v>0</v>
      </c>
      <c r="L141" s="45">
        <v>0</v>
      </c>
      <c r="M141" s="46">
        <f t="shared" si="24"/>
        <v>0</v>
      </c>
      <c r="N141" s="45">
        <f t="shared" si="25"/>
        <v>102842</v>
      </c>
      <c r="O141" s="44">
        <v>0</v>
      </c>
      <c r="P141" s="46">
        <f t="shared" si="26"/>
        <v>0</v>
      </c>
      <c r="Q141" s="9"/>
      <c r="R141" s="44">
        <v>102842</v>
      </c>
      <c r="T141" s="50"/>
      <c r="U141" s="50"/>
      <c r="V141" s="50"/>
      <c r="W141" s="44">
        <f t="shared" si="32"/>
        <v>20820496.140000001</v>
      </c>
      <c r="X141" s="44">
        <f t="shared" si="27"/>
        <v>1041024.807</v>
      </c>
      <c r="Y141" s="44">
        <f t="shared" si="28"/>
        <v>2082049.6140000001</v>
      </c>
      <c r="Z141" s="44">
        <f t="shared" si="29"/>
        <v>3123074.4210000001</v>
      </c>
      <c r="AA141" s="44">
        <f t="shared" si="30"/>
        <v>4164099.2280000001</v>
      </c>
      <c r="AB141" s="44">
        <f t="shared" si="31"/>
        <v>5205124.0350000001</v>
      </c>
    </row>
    <row r="142" spans="1:28">
      <c r="A142" t="s">
        <v>244</v>
      </c>
      <c r="B142" t="s">
        <v>985</v>
      </c>
      <c r="C142" t="s">
        <v>1287</v>
      </c>
      <c r="D142" t="s">
        <v>630</v>
      </c>
      <c r="E142" t="s">
        <v>629</v>
      </c>
      <c r="F142" t="s">
        <v>1131</v>
      </c>
      <c r="G142" t="s">
        <v>410</v>
      </c>
      <c r="H142" t="s">
        <v>17</v>
      </c>
      <c r="I142" s="44">
        <f t="shared" si="22"/>
        <v>68567</v>
      </c>
      <c r="J142" s="44">
        <v>2173</v>
      </c>
      <c r="K142" s="46">
        <f t="shared" si="23"/>
        <v>3.1691630084442951E-2</v>
      </c>
      <c r="L142" s="44">
        <v>27657</v>
      </c>
      <c r="M142" s="46">
        <f t="shared" si="24"/>
        <v>0.40335730015896859</v>
      </c>
      <c r="N142" s="45">
        <f t="shared" si="25"/>
        <v>98397.03169163008</v>
      </c>
      <c r="O142" s="44">
        <v>3637</v>
      </c>
      <c r="P142" s="46">
        <f t="shared" si="26"/>
        <v>5.3043009027666371E-2</v>
      </c>
      <c r="Q142" s="9"/>
      <c r="R142" s="44">
        <v>102034</v>
      </c>
      <c r="T142" s="50"/>
      <c r="U142" s="50"/>
      <c r="V142" s="50"/>
      <c r="W142" s="44">
        <f t="shared" si="32"/>
        <v>20922530.140000001</v>
      </c>
      <c r="X142" s="44">
        <f t="shared" si="27"/>
        <v>1046126.5070000001</v>
      </c>
      <c r="Y142" s="44">
        <f t="shared" si="28"/>
        <v>2092253.0140000002</v>
      </c>
      <c r="Z142" s="44">
        <f t="shared" si="29"/>
        <v>3138379.5210000002</v>
      </c>
      <c r="AA142" s="44">
        <f t="shared" si="30"/>
        <v>4184506.0280000004</v>
      </c>
      <c r="AB142" s="44">
        <f t="shared" si="31"/>
        <v>5230632.5350000001</v>
      </c>
    </row>
    <row r="143" spans="1:28">
      <c r="A143" t="s">
        <v>245</v>
      </c>
      <c r="B143" t="s">
        <v>986</v>
      </c>
      <c r="C143" t="s">
        <v>1288</v>
      </c>
      <c r="D143" t="s">
        <v>545</v>
      </c>
      <c r="E143" t="s">
        <v>631</v>
      </c>
      <c r="F143" t="s">
        <v>1133</v>
      </c>
      <c r="G143" t="s">
        <v>46</v>
      </c>
      <c r="H143" t="s">
        <v>46</v>
      </c>
      <c r="I143" s="44">
        <f t="shared" si="22"/>
        <v>95365</v>
      </c>
      <c r="J143" s="44">
        <v>300</v>
      </c>
      <c r="K143" s="46">
        <f t="shared" si="23"/>
        <v>3.1458082105594296E-3</v>
      </c>
      <c r="L143" s="45">
        <v>4550</v>
      </c>
      <c r="M143" s="46">
        <f t="shared" si="24"/>
        <v>4.7711424526818015E-2</v>
      </c>
      <c r="N143" s="45">
        <f t="shared" si="25"/>
        <v>100215.00314580821</v>
      </c>
      <c r="O143" s="44">
        <v>0</v>
      </c>
      <c r="P143" s="46">
        <f t="shared" si="26"/>
        <v>0</v>
      </c>
      <c r="Q143" s="9"/>
      <c r="R143" s="44">
        <v>100215</v>
      </c>
      <c r="T143" s="50">
        <f>COUNT(R10:R143)</f>
        <v>134</v>
      </c>
      <c r="U143" s="51">
        <f>T143/T282</f>
        <v>0.49084249084249082</v>
      </c>
      <c r="V143" s="52" t="s">
        <v>395</v>
      </c>
      <c r="W143" s="44">
        <f t="shared" si="32"/>
        <v>21022745.140000001</v>
      </c>
      <c r="X143" s="44">
        <f t="shared" si="27"/>
        <v>1051137.257</v>
      </c>
      <c r="Y143" s="44">
        <f t="shared" si="28"/>
        <v>2102274.514</v>
      </c>
      <c r="Z143" s="44">
        <f t="shared" si="29"/>
        <v>3153411.7710000002</v>
      </c>
      <c r="AA143" s="44">
        <f t="shared" si="30"/>
        <v>4204549.0279999999</v>
      </c>
      <c r="AB143" s="44">
        <f t="shared" si="31"/>
        <v>5255686.2850000001</v>
      </c>
    </row>
    <row r="144" spans="1:28">
      <c r="A144" t="s">
        <v>246</v>
      </c>
      <c r="B144" t="s">
        <v>987</v>
      </c>
      <c r="C144" t="s">
        <v>1289</v>
      </c>
      <c r="D144" t="s">
        <v>512</v>
      </c>
      <c r="E144" t="s">
        <v>632</v>
      </c>
      <c r="F144" t="s">
        <v>1139</v>
      </c>
      <c r="G144" t="s">
        <v>410</v>
      </c>
      <c r="H144" t="s">
        <v>20</v>
      </c>
      <c r="I144" s="44">
        <f t="shared" si="22"/>
        <v>76270</v>
      </c>
      <c r="J144" s="44">
        <v>5724</v>
      </c>
      <c r="K144" s="46">
        <f t="shared" si="23"/>
        <v>7.5049167431493383E-2</v>
      </c>
      <c r="L144" s="44">
        <v>13776</v>
      </c>
      <c r="M144" s="46">
        <f t="shared" si="24"/>
        <v>0.1806214763340763</v>
      </c>
      <c r="N144" s="45">
        <f t="shared" si="25"/>
        <v>95770.075049167426</v>
      </c>
      <c r="O144" s="44">
        <v>4024</v>
      </c>
      <c r="P144" s="46">
        <f t="shared" si="26"/>
        <v>5.2759931821161662E-2</v>
      </c>
      <c r="Q144" s="9"/>
      <c r="R144" s="44">
        <v>99794</v>
      </c>
      <c r="T144" s="50"/>
      <c r="U144" s="50"/>
      <c r="V144" s="50"/>
      <c r="W144" s="44">
        <f t="shared" si="32"/>
        <v>21122539.140000001</v>
      </c>
      <c r="X144" s="44">
        <f t="shared" si="27"/>
        <v>1056126.9570000002</v>
      </c>
      <c r="Y144" s="44">
        <f t="shared" si="28"/>
        <v>2112253.9140000003</v>
      </c>
      <c r="Z144" s="44">
        <f t="shared" si="29"/>
        <v>3168380.8709999998</v>
      </c>
      <c r="AA144" s="44">
        <f t="shared" si="30"/>
        <v>4224507.8280000007</v>
      </c>
      <c r="AB144" s="44">
        <f t="shared" si="31"/>
        <v>5280634.7850000001</v>
      </c>
    </row>
    <row r="145" spans="1:28">
      <c r="A145" t="s">
        <v>247</v>
      </c>
      <c r="B145" t="s">
        <v>988</v>
      </c>
      <c r="C145" t="s">
        <v>1290</v>
      </c>
      <c r="D145" t="s">
        <v>633</v>
      </c>
      <c r="E145" t="s">
        <v>631</v>
      </c>
      <c r="F145" t="s">
        <v>1133</v>
      </c>
      <c r="G145" t="s">
        <v>47</v>
      </c>
      <c r="H145" t="s">
        <v>47</v>
      </c>
      <c r="I145" s="44">
        <f t="shared" si="22"/>
        <v>97540</v>
      </c>
      <c r="J145" s="44">
        <v>0</v>
      </c>
      <c r="K145" s="46">
        <f t="shared" si="23"/>
        <v>0</v>
      </c>
      <c r="L145" s="45">
        <v>1500</v>
      </c>
      <c r="M145" s="46">
        <f t="shared" si="24"/>
        <v>1.5378306335862211E-2</v>
      </c>
      <c r="N145" s="45">
        <f t="shared" si="25"/>
        <v>99040</v>
      </c>
      <c r="O145" s="44">
        <v>0</v>
      </c>
      <c r="P145" s="46">
        <f t="shared" si="26"/>
        <v>0</v>
      </c>
      <c r="Q145" s="9"/>
      <c r="R145" s="44">
        <v>99040</v>
      </c>
      <c r="T145" s="50"/>
      <c r="U145" s="50"/>
      <c r="V145" s="50"/>
      <c r="W145" s="44">
        <f t="shared" si="32"/>
        <v>21221579.140000001</v>
      </c>
      <c r="X145" s="44">
        <f t="shared" si="27"/>
        <v>1061078.9570000002</v>
      </c>
      <c r="Y145" s="44">
        <f t="shared" si="28"/>
        <v>2122157.9140000003</v>
      </c>
      <c r="Z145" s="44">
        <f t="shared" si="29"/>
        <v>3183236.8709999998</v>
      </c>
      <c r="AA145" s="44">
        <f t="shared" si="30"/>
        <v>4244315.8280000007</v>
      </c>
      <c r="AB145" s="44">
        <f t="shared" si="31"/>
        <v>5305394.7850000001</v>
      </c>
    </row>
    <row r="146" spans="1:28">
      <c r="A146" t="s">
        <v>248</v>
      </c>
      <c r="B146" t="s">
        <v>989</v>
      </c>
      <c r="C146" t="s">
        <v>1291</v>
      </c>
      <c r="D146" t="s">
        <v>635</v>
      </c>
      <c r="E146" t="s">
        <v>634</v>
      </c>
      <c r="F146" t="s">
        <v>1140</v>
      </c>
      <c r="G146" t="s">
        <v>412</v>
      </c>
      <c r="H146" t="s">
        <v>48</v>
      </c>
      <c r="I146" s="44">
        <f t="shared" si="22"/>
        <v>95474</v>
      </c>
      <c r="J146" s="44">
        <v>2451</v>
      </c>
      <c r="K146" s="46">
        <f t="shared" si="23"/>
        <v>2.5671910677252444E-2</v>
      </c>
      <c r="L146" s="45">
        <v>0</v>
      </c>
      <c r="M146" s="46">
        <f t="shared" si="24"/>
        <v>0</v>
      </c>
      <c r="N146" s="45">
        <f t="shared" si="25"/>
        <v>97925.025671910684</v>
      </c>
      <c r="O146" s="44">
        <v>0</v>
      </c>
      <c r="P146" s="46">
        <f t="shared" si="26"/>
        <v>0</v>
      </c>
      <c r="Q146" s="9"/>
      <c r="R146" s="44">
        <v>97925</v>
      </c>
      <c r="T146" s="50"/>
      <c r="U146" s="50"/>
      <c r="V146" s="50"/>
      <c r="W146" s="44">
        <f t="shared" si="32"/>
        <v>21319504.140000001</v>
      </c>
      <c r="X146" s="44">
        <f t="shared" si="27"/>
        <v>1065975.2070000002</v>
      </c>
      <c r="Y146" s="44">
        <f t="shared" si="28"/>
        <v>2131950.4140000003</v>
      </c>
      <c r="Z146" s="44">
        <f t="shared" si="29"/>
        <v>3197925.6209999998</v>
      </c>
      <c r="AA146" s="44">
        <f t="shared" si="30"/>
        <v>4263900.8280000007</v>
      </c>
      <c r="AB146" s="44">
        <f t="shared" si="31"/>
        <v>5329876.0350000001</v>
      </c>
    </row>
    <row r="147" spans="1:28">
      <c r="A147" t="s">
        <v>249</v>
      </c>
      <c r="B147" t="s">
        <v>990</v>
      </c>
      <c r="C147" t="s">
        <v>1292</v>
      </c>
      <c r="D147" t="s">
        <v>459</v>
      </c>
      <c r="E147" t="s">
        <v>636</v>
      </c>
      <c r="F147" t="s">
        <v>1144</v>
      </c>
      <c r="G147" t="s">
        <v>407</v>
      </c>
      <c r="H147" t="s">
        <v>18</v>
      </c>
      <c r="I147" s="44">
        <f t="shared" si="22"/>
        <v>73934.460000000006</v>
      </c>
      <c r="J147" s="44">
        <v>15252</v>
      </c>
      <c r="K147" s="46">
        <f t="shared" si="23"/>
        <v>0.2062908148649493</v>
      </c>
      <c r="L147" s="44">
        <v>3275</v>
      </c>
      <c r="M147" s="46">
        <f t="shared" si="24"/>
        <v>4.4295988636422041E-2</v>
      </c>
      <c r="N147" s="45">
        <f t="shared" si="25"/>
        <v>92461.666290814872</v>
      </c>
      <c r="O147" s="44">
        <v>5120</v>
      </c>
      <c r="P147" s="46">
        <f t="shared" si="26"/>
        <v>6.9250522692665906E-2</v>
      </c>
      <c r="Q147" s="9"/>
      <c r="R147" s="44">
        <v>97581.46</v>
      </c>
      <c r="T147" s="50"/>
      <c r="U147" s="50"/>
      <c r="V147" s="50"/>
      <c r="W147" s="44">
        <f t="shared" si="32"/>
        <v>21417085.600000001</v>
      </c>
      <c r="X147" s="44">
        <f t="shared" si="27"/>
        <v>1070854.28</v>
      </c>
      <c r="Y147" s="44">
        <f t="shared" si="28"/>
        <v>2141708.56</v>
      </c>
      <c r="Z147" s="44">
        <f t="shared" si="29"/>
        <v>3212562.8400000003</v>
      </c>
      <c r="AA147" s="44">
        <f t="shared" si="30"/>
        <v>4283417.12</v>
      </c>
      <c r="AB147" s="44">
        <f t="shared" si="31"/>
        <v>5354271.4000000004</v>
      </c>
    </row>
    <row r="148" spans="1:28">
      <c r="A148" t="s">
        <v>250</v>
      </c>
      <c r="B148" t="s">
        <v>991</v>
      </c>
      <c r="C148" t="s">
        <v>1170</v>
      </c>
      <c r="D148" t="s">
        <v>430</v>
      </c>
      <c r="E148" t="s">
        <v>637</v>
      </c>
      <c r="F148" t="s">
        <v>1140</v>
      </c>
      <c r="G148" t="s">
        <v>411</v>
      </c>
      <c r="H148" t="s">
        <v>49</v>
      </c>
      <c r="I148" s="44">
        <f t="shared" si="22"/>
        <v>93429</v>
      </c>
      <c r="J148" s="44">
        <v>0</v>
      </c>
      <c r="K148" s="46">
        <f t="shared" si="23"/>
        <v>0</v>
      </c>
      <c r="L148" s="45">
        <v>0</v>
      </c>
      <c r="M148" s="46">
        <f t="shared" si="24"/>
        <v>0</v>
      </c>
      <c r="N148" s="45">
        <f t="shared" si="25"/>
        <v>93429</v>
      </c>
      <c r="O148" s="44">
        <v>3634</v>
      </c>
      <c r="P148" s="46">
        <f t="shared" si="26"/>
        <v>3.8895846043519679E-2</v>
      </c>
      <c r="Q148" s="9"/>
      <c r="R148" s="44">
        <v>97063</v>
      </c>
      <c r="T148" s="50"/>
      <c r="U148" s="50"/>
      <c r="V148" s="50"/>
      <c r="W148" s="44">
        <f t="shared" si="32"/>
        <v>21514148.600000001</v>
      </c>
      <c r="X148" s="44">
        <f t="shared" si="27"/>
        <v>1075707.4300000002</v>
      </c>
      <c r="Y148" s="44">
        <f t="shared" si="28"/>
        <v>2151414.8600000003</v>
      </c>
      <c r="Z148" s="44">
        <f t="shared" si="29"/>
        <v>3227122.29</v>
      </c>
      <c r="AA148" s="44">
        <f t="shared" si="30"/>
        <v>4302829.7200000007</v>
      </c>
      <c r="AB148" s="44">
        <f t="shared" si="31"/>
        <v>5378537.1500000004</v>
      </c>
    </row>
    <row r="149" spans="1:28">
      <c r="A149" t="s">
        <v>251</v>
      </c>
      <c r="B149" t="s">
        <v>992</v>
      </c>
      <c r="C149" t="s">
        <v>1293</v>
      </c>
      <c r="D149" t="s">
        <v>639</v>
      </c>
      <c r="E149" t="s">
        <v>638</v>
      </c>
      <c r="F149" t="s">
        <v>1147</v>
      </c>
      <c r="G149" t="s">
        <v>50</v>
      </c>
      <c r="H149" t="s">
        <v>50</v>
      </c>
      <c r="I149" s="44">
        <f t="shared" si="22"/>
        <v>77459</v>
      </c>
      <c r="J149" s="44">
        <v>11274</v>
      </c>
      <c r="K149" s="46">
        <f t="shared" si="23"/>
        <v>0.14554796731173911</v>
      </c>
      <c r="L149" s="45">
        <v>3707</v>
      </c>
      <c r="M149" s="46">
        <f t="shared" si="24"/>
        <v>4.7857576266153709E-2</v>
      </c>
      <c r="N149" s="45">
        <f t="shared" si="25"/>
        <v>92440.145547967317</v>
      </c>
      <c r="O149" s="44">
        <v>4161</v>
      </c>
      <c r="P149" s="46">
        <f t="shared" si="26"/>
        <v>5.3718741527775983E-2</v>
      </c>
      <c r="Q149" s="9"/>
      <c r="R149" s="44">
        <v>96601</v>
      </c>
      <c r="T149" s="50"/>
      <c r="U149" s="50"/>
      <c r="V149" s="50"/>
      <c r="W149" s="44">
        <f t="shared" si="32"/>
        <v>21610749.600000001</v>
      </c>
      <c r="X149" s="44">
        <f t="shared" si="27"/>
        <v>1080537.4800000002</v>
      </c>
      <c r="Y149" s="44">
        <f t="shared" si="28"/>
        <v>2161074.9600000004</v>
      </c>
      <c r="Z149" s="44">
        <f t="shared" si="29"/>
        <v>3241612.44</v>
      </c>
      <c r="AA149" s="44">
        <f t="shared" si="30"/>
        <v>4322149.9200000009</v>
      </c>
      <c r="AB149" s="44">
        <f t="shared" si="31"/>
        <v>5402687.4000000004</v>
      </c>
    </row>
    <row r="150" spans="1:28">
      <c r="A150" t="s">
        <v>252</v>
      </c>
      <c r="B150" t="s">
        <v>993</v>
      </c>
      <c r="C150" t="s">
        <v>1294</v>
      </c>
      <c r="D150" t="s">
        <v>641</v>
      </c>
      <c r="E150" t="s">
        <v>640</v>
      </c>
      <c r="F150" t="s">
        <v>1134</v>
      </c>
      <c r="G150" t="s">
        <v>51</v>
      </c>
      <c r="H150" t="s">
        <v>51</v>
      </c>
      <c r="I150" s="44">
        <f t="shared" si="22"/>
        <v>85859</v>
      </c>
      <c r="J150" s="44">
        <v>7146</v>
      </c>
      <c r="K150" s="46">
        <f t="shared" si="23"/>
        <v>8.3229480893092164E-2</v>
      </c>
      <c r="L150" s="45">
        <v>0</v>
      </c>
      <c r="M150" s="46">
        <f t="shared" si="24"/>
        <v>0</v>
      </c>
      <c r="N150" s="45">
        <f t="shared" si="25"/>
        <v>93005.083229480893</v>
      </c>
      <c r="O150" s="44">
        <v>2860</v>
      </c>
      <c r="P150" s="46">
        <f t="shared" si="26"/>
        <v>3.3310427561467057E-2</v>
      </c>
      <c r="Q150" s="9"/>
      <c r="R150" s="44">
        <v>95865</v>
      </c>
      <c r="T150" s="50"/>
      <c r="U150" s="50"/>
      <c r="V150" s="50"/>
      <c r="W150" s="44">
        <f t="shared" si="32"/>
        <v>21706614.600000001</v>
      </c>
      <c r="X150" s="44">
        <f t="shared" si="27"/>
        <v>1085330.7300000002</v>
      </c>
      <c r="Y150" s="44">
        <f t="shared" si="28"/>
        <v>2170661.4600000004</v>
      </c>
      <c r="Z150" s="44">
        <f t="shared" si="29"/>
        <v>3255992.19</v>
      </c>
      <c r="AA150" s="44">
        <f t="shared" si="30"/>
        <v>4341322.9200000009</v>
      </c>
      <c r="AB150" s="44">
        <f t="shared" si="31"/>
        <v>5426653.6500000004</v>
      </c>
    </row>
    <row r="151" spans="1:28">
      <c r="A151" t="s">
        <v>253</v>
      </c>
      <c r="B151" t="s">
        <v>994</v>
      </c>
      <c r="C151" t="s">
        <v>1295</v>
      </c>
      <c r="D151" t="s">
        <v>643</v>
      </c>
      <c r="E151" t="s">
        <v>642</v>
      </c>
      <c r="F151" t="s">
        <v>1134</v>
      </c>
      <c r="G151" t="s">
        <v>52</v>
      </c>
      <c r="H151" t="s">
        <v>52</v>
      </c>
      <c r="I151" s="44">
        <f t="shared" si="22"/>
        <v>86453</v>
      </c>
      <c r="J151" s="44">
        <v>3675</v>
      </c>
      <c r="K151" s="46">
        <f t="shared" si="23"/>
        <v>4.2508646316495667E-2</v>
      </c>
      <c r="L151" s="45">
        <v>1934</v>
      </c>
      <c r="M151" s="46">
        <f t="shared" si="24"/>
        <v>2.2370536592136767E-2</v>
      </c>
      <c r="N151" s="45">
        <f t="shared" si="25"/>
        <v>92062.042508646322</v>
      </c>
      <c r="O151" s="44">
        <v>3609</v>
      </c>
      <c r="P151" s="46">
        <f t="shared" si="26"/>
        <v>4.1745225729587172E-2</v>
      </c>
      <c r="Q151" s="9"/>
      <c r="R151" s="44">
        <v>95671</v>
      </c>
      <c r="T151" s="50"/>
      <c r="U151" s="50"/>
      <c r="V151" s="50"/>
      <c r="W151" s="44">
        <f t="shared" si="32"/>
        <v>21802285.600000001</v>
      </c>
      <c r="X151" s="44">
        <f t="shared" si="27"/>
        <v>1090114.28</v>
      </c>
      <c r="Y151" s="44">
        <f t="shared" si="28"/>
        <v>2180228.56</v>
      </c>
      <c r="Z151" s="44">
        <f t="shared" si="29"/>
        <v>3270342.8400000003</v>
      </c>
      <c r="AA151" s="44">
        <f t="shared" si="30"/>
        <v>4360457.12</v>
      </c>
      <c r="AB151" s="44">
        <f t="shared" si="31"/>
        <v>5450571.4000000004</v>
      </c>
    </row>
    <row r="152" spans="1:28">
      <c r="A152" t="s">
        <v>254</v>
      </c>
      <c r="B152" t="s">
        <v>995</v>
      </c>
      <c r="C152" t="s">
        <v>1296</v>
      </c>
      <c r="D152" t="s">
        <v>643</v>
      </c>
      <c r="E152" t="s">
        <v>644</v>
      </c>
      <c r="F152" t="s">
        <v>1141</v>
      </c>
      <c r="G152" t="s">
        <v>53</v>
      </c>
      <c r="H152" t="s">
        <v>53</v>
      </c>
      <c r="I152" s="44">
        <f t="shared" si="22"/>
        <v>91496</v>
      </c>
      <c r="J152" s="44">
        <v>4137</v>
      </c>
      <c r="K152" s="46">
        <f t="shared" si="23"/>
        <v>4.5215091370114542E-2</v>
      </c>
      <c r="L152" s="45">
        <v>0</v>
      </c>
      <c r="M152" s="46">
        <f t="shared" si="24"/>
        <v>0</v>
      </c>
      <c r="N152" s="45">
        <f t="shared" si="25"/>
        <v>95633.045215091377</v>
      </c>
      <c r="O152" s="44">
        <v>0</v>
      </c>
      <c r="P152" s="46">
        <f t="shared" si="26"/>
        <v>0</v>
      </c>
      <c r="Q152" s="9"/>
      <c r="R152" s="44">
        <v>95633</v>
      </c>
      <c r="T152" s="50"/>
      <c r="U152" s="50"/>
      <c r="V152" s="50"/>
      <c r="W152" s="44">
        <f t="shared" si="32"/>
        <v>21897918.600000001</v>
      </c>
      <c r="X152" s="44">
        <f t="shared" si="27"/>
        <v>1094895.9300000002</v>
      </c>
      <c r="Y152" s="44">
        <f t="shared" si="28"/>
        <v>2189791.8600000003</v>
      </c>
      <c r="Z152" s="44">
        <f t="shared" si="29"/>
        <v>3284687.79</v>
      </c>
      <c r="AA152" s="44">
        <f t="shared" si="30"/>
        <v>4379583.7200000007</v>
      </c>
      <c r="AB152" s="44">
        <f t="shared" si="31"/>
        <v>5474479.6500000004</v>
      </c>
    </row>
    <row r="153" spans="1:28">
      <c r="A153" t="s">
        <v>255</v>
      </c>
      <c r="B153" t="s">
        <v>996</v>
      </c>
      <c r="C153" t="s">
        <v>1297</v>
      </c>
      <c r="D153" t="s">
        <v>646</v>
      </c>
      <c r="E153" t="s">
        <v>645</v>
      </c>
      <c r="F153" t="s">
        <v>1131</v>
      </c>
      <c r="G153" t="s">
        <v>411</v>
      </c>
      <c r="H153" t="s">
        <v>54</v>
      </c>
      <c r="I153" s="44">
        <f t="shared" si="22"/>
        <v>89620</v>
      </c>
      <c r="J153" s="44">
        <v>0</v>
      </c>
      <c r="K153" s="46">
        <f t="shared" si="23"/>
        <v>0</v>
      </c>
      <c r="L153" s="45">
        <v>0</v>
      </c>
      <c r="M153" s="46">
        <f t="shared" si="24"/>
        <v>0</v>
      </c>
      <c r="N153" s="45">
        <f t="shared" si="25"/>
        <v>89620</v>
      </c>
      <c r="O153" s="44">
        <v>3730</v>
      </c>
      <c r="P153" s="46">
        <f t="shared" si="26"/>
        <v>4.1620174068288329E-2</v>
      </c>
      <c r="Q153" s="9"/>
      <c r="R153" s="44">
        <v>93350</v>
      </c>
      <c r="T153" s="50"/>
      <c r="U153" s="50"/>
      <c r="V153" s="50"/>
      <c r="W153" s="44">
        <f t="shared" si="32"/>
        <v>21991268.600000001</v>
      </c>
      <c r="X153" s="44">
        <f t="shared" si="27"/>
        <v>1099563.4300000002</v>
      </c>
      <c r="Y153" s="44">
        <f t="shared" si="28"/>
        <v>2199126.8600000003</v>
      </c>
      <c r="Z153" s="44">
        <f t="shared" si="29"/>
        <v>3298690.29</v>
      </c>
      <c r="AA153" s="44">
        <f t="shared" si="30"/>
        <v>4398253.7200000007</v>
      </c>
      <c r="AB153" s="44">
        <f t="shared" si="31"/>
        <v>5497817.1500000004</v>
      </c>
    </row>
    <row r="154" spans="1:28">
      <c r="A154" t="s">
        <v>256</v>
      </c>
      <c r="B154" t="s">
        <v>997</v>
      </c>
      <c r="C154" t="s">
        <v>1298</v>
      </c>
      <c r="D154" t="s">
        <v>648</v>
      </c>
      <c r="E154" t="s">
        <v>647</v>
      </c>
      <c r="F154" t="s">
        <v>1146</v>
      </c>
      <c r="G154" t="s">
        <v>55</v>
      </c>
      <c r="H154" t="s">
        <v>55</v>
      </c>
      <c r="I154" s="44">
        <f t="shared" si="22"/>
        <v>93278</v>
      </c>
      <c r="J154" s="44">
        <v>0</v>
      </c>
      <c r="K154" s="46">
        <f t="shared" si="23"/>
        <v>0</v>
      </c>
      <c r="L154" s="45">
        <v>0</v>
      </c>
      <c r="M154" s="46">
        <f t="shared" si="24"/>
        <v>0</v>
      </c>
      <c r="N154" s="45">
        <f t="shared" si="25"/>
        <v>93278</v>
      </c>
      <c r="O154" s="44">
        <v>0</v>
      </c>
      <c r="P154" s="46">
        <f t="shared" si="26"/>
        <v>0</v>
      </c>
      <c r="Q154" s="9"/>
      <c r="R154" s="44">
        <v>93278</v>
      </c>
      <c r="T154" s="50"/>
      <c r="U154" s="50"/>
      <c r="V154" s="50"/>
      <c r="W154" s="44">
        <f t="shared" si="32"/>
        <v>22084546.600000001</v>
      </c>
      <c r="X154" s="44">
        <f t="shared" si="27"/>
        <v>1104227.33</v>
      </c>
      <c r="Y154" s="44">
        <f t="shared" si="28"/>
        <v>2208454.66</v>
      </c>
      <c r="Z154" s="44">
        <f t="shared" si="29"/>
        <v>3312681.99</v>
      </c>
      <c r="AA154" s="44">
        <f t="shared" si="30"/>
        <v>4416909.32</v>
      </c>
      <c r="AB154" s="44">
        <f t="shared" si="31"/>
        <v>5521136.6500000004</v>
      </c>
    </row>
    <row r="155" spans="1:28">
      <c r="A155" t="s">
        <v>257</v>
      </c>
      <c r="B155" t="s">
        <v>998</v>
      </c>
      <c r="C155" t="s">
        <v>1299</v>
      </c>
      <c r="D155" t="s">
        <v>650</v>
      </c>
      <c r="E155" t="s">
        <v>649</v>
      </c>
      <c r="F155" t="s">
        <v>1141</v>
      </c>
      <c r="G155" t="s">
        <v>412</v>
      </c>
      <c r="H155" t="s">
        <v>56</v>
      </c>
      <c r="I155" s="44">
        <f t="shared" si="22"/>
        <v>85885</v>
      </c>
      <c r="J155" s="44">
        <v>0</v>
      </c>
      <c r="K155" s="46">
        <f t="shared" si="23"/>
        <v>0</v>
      </c>
      <c r="L155" s="45">
        <v>6930</v>
      </c>
      <c r="M155" s="46">
        <f t="shared" si="24"/>
        <v>8.0689293823135583E-2</v>
      </c>
      <c r="N155" s="45">
        <f t="shared" si="25"/>
        <v>92815</v>
      </c>
      <c r="O155" s="44">
        <v>0</v>
      </c>
      <c r="P155" s="46">
        <f t="shared" si="26"/>
        <v>0</v>
      </c>
      <c r="Q155" s="9"/>
      <c r="R155" s="44">
        <v>92815</v>
      </c>
      <c r="T155" s="50"/>
      <c r="U155" s="50"/>
      <c r="V155" s="50"/>
      <c r="W155" s="44">
        <f t="shared" si="32"/>
        <v>22177361.600000001</v>
      </c>
      <c r="X155" s="44">
        <f t="shared" si="27"/>
        <v>1108868.08</v>
      </c>
      <c r="Y155" s="44">
        <f t="shared" si="28"/>
        <v>2217736.16</v>
      </c>
      <c r="Z155" s="44">
        <f t="shared" si="29"/>
        <v>3326604.24</v>
      </c>
      <c r="AA155" s="44">
        <f t="shared" si="30"/>
        <v>4435472.32</v>
      </c>
      <c r="AB155" s="44">
        <f t="shared" si="31"/>
        <v>5544340.4000000004</v>
      </c>
    </row>
    <row r="156" spans="1:28">
      <c r="A156" t="s">
        <v>258</v>
      </c>
      <c r="B156" t="s">
        <v>999</v>
      </c>
      <c r="C156" t="s">
        <v>1300</v>
      </c>
      <c r="D156" t="s">
        <v>529</v>
      </c>
      <c r="E156" t="s">
        <v>651</v>
      </c>
      <c r="F156" t="s">
        <v>1145</v>
      </c>
      <c r="G156" t="s">
        <v>407</v>
      </c>
      <c r="H156" t="s">
        <v>18</v>
      </c>
      <c r="I156" s="44">
        <f t="shared" si="22"/>
        <v>71581</v>
      </c>
      <c r="J156" s="44">
        <v>1390</v>
      </c>
      <c r="K156" s="46">
        <f t="shared" si="23"/>
        <v>1.9418560791271428E-2</v>
      </c>
      <c r="L156" s="44">
        <v>15452</v>
      </c>
      <c r="M156" s="46">
        <f t="shared" si="24"/>
        <v>0.21586733909836409</v>
      </c>
      <c r="N156" s="45">
        <f t="shared" si="25"/>
        <v>88423.019418560798</v>
      </c>
      <c r="O156" s="44">
        <v>4334</v>
      </c>
      <c r="P156" s="46">
        <f t="shared" si="26"/>
        <v>6.0546793143431914E-2</v>
      </c>
      <c r="Q156" s="9"/>
      <c r="R156" s="44">
        <v>92757</v>
      </c>
      <c r="T156" s="50"/>
      <c r="U156" s="50"/>
      <c r="V156" s="50"/>
      <c r="W156" s="44">
        <f t="shared" si="32"/>
        <v>22270118.600000001</v>
      </c>
      <c r="X156" s="44">
        <f t="shared" si="27"/>
        <v>1113505.9300000002</v>
      </c>
      <c r="Y156" s="44">
        <f t="shared" si="28"/>
        <v>2227011.8600000003</v>
      </c>
      <c r="Z156" s="44">
        <f t="shared" si="29"/>
        <v>3340517.79</v>
      </c>
      <c r="AA156" s="44">
        <f t="shared" si="30"/>
        <v>4454023.7200000007</v>
      </c>
      <c r="AB156" s="44">
        <f t="shared" si="31"/>
        <v>5567529.6500000004</v>
      </c>
    </row>
    <row r="157" spans="1:28">
      <c r="A157" t="s">
        <v>259</v>
      </c>
      <c r="B157" t="s">
        <v>1000</v>
      </c>
      <c r="C157" t="s">
        <v>1301</v>
      </c>
      <c r="D157" t="s">
        <v>578</v>
      </c>
      <c r="E157" t="s">
        <v>652</v>
      </c>
      <c r="F157" t="s">
        <v>1137</v>
      </c>
      <c r="G157" t="s">
        <v>57</v>
      </c>
      <c r="H157" t="s">
        <v>57</v>
      </c>
      <c r="I157" s="44">
        <f t="shared" si="22"/>
        <v>85884</v>
      </c>
      <c r="J157" s="44">
        <v>3759</v>
      </c>
      <c r="K157" s="46">
        <f t="shared" si="23"/>
        <v>4.3768338689394996E-2</v>
      </c>
      <c r="L157" s="45">
        <v>2189</v>
      </c>
      <c r="M157" s="46">
        <f t="shared" si="24"/>
        <v>2.5487867355968516E-2</v>
      </c>
      <c r="N157" s="45">
        <f t="shared" si="25"/>
        <v>91832.043768338684</v>
      </c>
      <c r="O157" s="44">
        <v>0</v>
      </c>
      <c r="P157" s="46">
        <f t="shared" si="26"/>
        <v>0</v>
      </c>
      <c r="Q157" s="9"/>
      <c r="R157" s="44">
        <v>91832</v>
      </c>
      <c r="T157" s="50"/>
      <c r="U157" s="50"/>
      <c r="V157" s="50"/>
      <c r="W157" s="44">
        <f t="shared" si="32"/>
        <v>22361950.600000001</v>
      </c>
      <c r="X157" s="44">
        <f t="shared" si="27"/>
        <v>1118097.53</v>
      </c>
      <c r="Y157" s="44">
        <f t="shared" si="28"/>
        <v>2236195.06</v>
      </c>
      <c r="Z157" s="44">
        <f t="shared" si="29"/>
        <v>3354292.5900000003</v>
      </c>
      <c r="AA157" s="44">
        <f t="shared" si="30"/>
        <v>4472390.12</v>
      </c>
      <c r="AB157" s="44">
        <f t="shared" si="31"/>
        <v>5590487.6500000004</v>
      </c>
    </row>
    <row r="158" spans="1:28">
      <c r="A158" t="s">
        <v>260</v>
      </c>
      <c r="B158" t="s">
        <v>1001</v>
      </c>
      <c r="C158" t="s">
        <v>1302</v>
      </c>
      <c r="D158" t="s">
        <v>654</v>
      </c>
      <c r="E158" t="s">
        <v>653</v>
      </c>
      <c r="F158" t="s">
        <v>1145</v>
      </c>
      <c r="G158" t="s">
        <v>1153</v>
      </c>
      <c r="H158" t="s">
        <v>58</v>
      </c>
      <c r="I158" s="44">
        <f t="shared" si="22"/>
        <v>87980</v>
      </c>
      <c r="J158" s="44">
        <v>0</v>
      </c>
      <c r="K158" s="46">
        <f t="shared" si="23"/>
        <v>0</v>
      </c>
      <c r="L158" s="45">
        <v>0</v>
      </c>
      <c r="M158" s="46">
        <f t="shared" si="24"/>
        <v>0</v>
      </c>
      <c r="N158" s="45">
        <f t="shared" si="25"/>
        <v>87980</v>
      </c>
      <c r="O158" s="44">
        <v>3594</v>
      </c>
      <c r="P158" s="46">
        <f t="shared" si="26"/>
        <v>4.085019322573312E-2</v>
      </c>
      <c r="Q158" s="9"/>
      <c r="R158" s="44">
        <v>91574</v>
      </c>
      <c r="T158" s="50">
        <f>COUNT(R10:R158)</f>
        <v>149</v>
      </c>
      <c r="U158" s="51">
        <f>T158/T282</f>
        <v>0.54578754578754574</v>
      </c>
      <c r="V158" s="52" t="s">
        <v>396</v>
      </c>
      <c r="W158" s="44">
        <f t="shared" si="32"/>
        <v>22453524.600000001</v>
      </c>
      <c r="X158" s="44">
        <f t="shared" si="27"/>
        <v>1122676.2300000002</v>
      </c>
      <c r="Y158" s="44">
        <f t="shared" si="28"/>
        <v>2245352.4600000004</v>
      </c>
      <c r="Z158" s="44">
        <f t="shared" si="29"/>
        <v>3368028.69</v>
      </c>
      <c r="AA158" s="44">
        <f t="shared" si="30"/>
        <v>4490704.9200000009</v>
      </c>
      <c r="AB158" s="44">
        <f t="shared" si="31"/>
        <v>5613381.1500000004</v>
      </c>
    </row>
    <row r="159" spans="1:28">
      <c r="A159" t="s">
        <v>261</v>
      </c>
      <c r="B159" t="s">
        <v>1002</v>
      </c>
      <c r="C159" t="s">
        <v>1303</v>
      </c>
      <c r="D159" t="s">
        <v>656</v>
      </c>
      <c r="E159" t="s">
        <v>655</v>
      </c>
      <c r="F159" t="s">
        <v>1133</v>
      </c>
      <c r="G159" t="s">
        <v>1154</v>
      </c>
      <c r="H159" t="s">
        <v>59</v>
      </c>
      <c r="I159" s="44">
        <f t="shared" si="22"/>
        <v>80802</v>
      </c>
      <c r="J159" s="44">
        <v>3746</v>
      </c>
      <c r="K159" s="46">
        <f t="shared" si="23"/>
        <v>4.6360238607955247E-2</v>
      </c>
      <c r="L159" s="45">
        <v>1435</v>
      </c>
      <c r="M159" s="46">
        <f t="shared" si="24"/>
        <v>1.7759461399470312E-2</v>
      </c>
      <c r="N159" s="45">
        <f t="shared" si="25"/>
        <v>85983.046360238601</v>
      </c>
      <c r="O159" s="44">
        <v>3946</v>
      </c>
      <c r="P159" s="46">
        <f t="shared" si="26"/>
        <v>4.8835424865721143E-2</v>
      </c>
      <c r="Q159" s="9"/>
      <c r="R159" s="44">
        <v>89929</v>
      </c>
      <c r="T159" s="50"/>
      <c r="U159" s="50"/>
      <c r="V159" s="50"/>
      <c r="W159" s="44">
        <f t="shared" si="32"/>
        <v>22543453.600000001</v>
      </c>
      <c r="X159" s="44">
        <f t="shared" si="27"/>
        <v>1127172.6800000002</v>
      </c>
      <c r="Y159" s="44">
        <f t="shared" si="28"/>
        <v>2254345.3600000003</v>
      </c>
      <c r="Z159" s="44">
        <f t="shared" si="29"/>
        <v>3381518.04</v>
      </c>
      <c r="AA159" s="44">
        <f t="shared" si="30"/>
        <v>4508690.7200000007</v>
      </c>
      <c r="AB159" s="44">
        <f t="shared" si="31"/>
        <v>5635863.4000000004</v>
      </c>
    </row>
    <row r="160" spans="1:28">
      <c r="A160" t="s">
        <v>262</v>
      </c>
      <c r="B160" t="s">
        <v>1003</v>
      </c>
      <c r="C160" t="s">
        <v>1304</v>
      </c>
      <c r="D160" t="s">
        <v>658</v>
      </c>
      <c r="E160" t="s">
        <v>657</v>
      </c>
      <c r="F160" t="s">
        <v>1130</v>
      </c>
      <c r="G160" t="s">
        <v>411</v>
      </c>
      <c r="H160" t="s">
        <v>49</v>
      </c>
      <c r="I160" s="44">
        <f t="shared" si="22"/>
        <v>89634</v>
      </c>
      <c r="J160" s="44">
        <v>0</v>
      </c>
      <c r="K160" s="46">
        <f t="shared" si="23"/>
        <v>0</v>
      </c>
      <c r="L160" s="45">
        <v>0</v>
      </c>
      <c r="M160" s="46">
        <f t="shared" si="24"/>
        <v>0</v>
      </c>
      <c r="N160" s="45">
        <f t="shared" si="25"/>
        <v>89634</v>
      </c>
      <c r="O160" s="44">
        <v>0</v>
      </c>
      <c r="P160" s="46">
        <f t="shared" si="26"/>
        <v>0</v>
      </c>
      <c r="Q160" s="9"/>
      <c r="R160" s="44">
        <v>89634</v>
      </c>
      <c r="T160" s="50"/>
      <c r="U160" s="50"/>
      <c r="V160" s="50"/>
      <c r="W160" s="44">
        <f t="shared" si="32"/>
        <v>22633087.600000001</v>
      </c>
      <c r="X160" s="44">
        <f t="shared" si="27"/>
        <v>1131654.3800000001</v>
      </c>
      <c r="Y160" s="44">
        <f t="shared" si="28"/>
        <v>2263308.7600000002</v>
      </c>
      <c r="Z160" s="44">
        <f t="shared" si="29"/>
        <v>3394963.14</v>
      </c>
      <c r="AA160" s="44">
        <f t="shared" si="30"/>
        <v>4526617.5200000005</v>
      </c>
      <c r="AB160" s="44">
        <f t="shared" si="31"/>
        <v>5658271.9000000004</v>
      </c>
    </row>
    <row r="161" spans="1:28">
      <c r="A161" t="s">
        <v>263</v>
      </c>
      <c r="B161" t="s">
        <v>1004</v>
      </c>
      <c r="C161" t="s">
        <v>1190</v>
      </c>
      <c r="D161" t="s">
        <v>479</v>
      </c>
      <c r="E161" t="s">
        <v>659</v>
      </c>
      <c r="F161" t="s">
        <v>1134</v>
      </c>
      <c r="G161" t="s">
        <v>60</v>
      </c>
      <c r="H161" t="s">
        <v>60</v>
      </c>
      <c r="I161" s="44">
        <f t="shared" si="22"/>
        <v>87708</v>
      </c>
      <c r="J161" s="44">
        <v>0</v>
      </c>
      <c r="K161" s="46">
        <f t="shared" si="23"/>
        <v>0</v>
      </c>
      <c r="L161" s="45">
        <v>0</v>
      </c>
      <c r="M161" s="46">
        <f t="shared" si="24"/>
        <v>0</v>
      </c>
      <c r="N161" s="45">
        <f t="shared" si="25"/>
        <v>87708</v>
      </c>
      <c r="O161" s="44">
        <v>0</v>
      </c>
      <c r="P161" s="46">
        <f t="shared" si="26"/>
        <v>0</v>
      </c>
      <c r="Q161" s="9"/>
      <c r="R161" s="44">
        <v>87708</v>
      </c>
      <c r="T161" s="50"/>
      <c r="U161" s="50"/>
      <c r="V161" s="50"/>
      <c r="W161" s="44">
        <f t="shared" si="32"/>
        <v>22720795.600000001</v>
      </c>
      <c r="X161" s="44">
        <f t="shared" si="27"/>
        <v>1136039.78</v>
      </c>
      <c r="Y161" s="44">
        <f t="shared" si="28"/>
        <v>2272079.56</v>
      </c>
      <c r="Z161" s="44">
        <f t="shared" si="29"/>
        <v>3408119.3400000003</v>
      </c>
      <c r="AA161" s="44">
        <f t="shared" si="30"/>
        <v>4544159.12</v>
      </c>
      <c r="AB161" s="44">
        <f t="shared" si="31"/>
        <v>5680198.9000000004</v>
      </c>
    </row>
    <row r="162" spans="1:28">
      <c r="A162" t="s">
        <v>264</v>
      </c>
      <c r="B162" t="s">
        <v>1005</v>
      </c>
      <c r="C162" t="s">
        <v>1305</v>
      </c>
      <c r="D162" t="s">
        <v>545</v>
      </c>
      <c r="E162" t="s">
        <v>660</v>
      </c>
      <c r="F162" t="s">
        <v>1150</v>
      </c>
      <c r="G162" t="s">
        <v>1156</v>
      </c>
      <c r="H162" t="s">
        <v>61</v>
      </c>
      <c r="I162" s="44">
        <f t="shared" si="22"/>
        <v>86360</v>
      </c>
      <c r="J162" s="44">
        <v>0</v>
      </c>
      <c r="K162" s="46">
        <f t="shared" si="23"/>
        <v>0</v>
      </c>
      <c r="L162" s="45">
        <v>1253</v>
      </c>
      <c r="M162" s="46">
        <f t="shared" si="24"/>
        <v>1.4509031959240389E-2</v>
      </c>
      <c r="N162" s="45">
        <f t="shared" si="25"/>
        <v>87613</v>
      </c>
      <c r="O162" s="44">
        <v>0</v>
      </c>
      <c r="P162" s="46">
        <f t="shared" si="26"/>
        <v>0</v>
      </c>
      <c r="Q162" s="9"/>
      <c r="R162" s="44">
        <v>87613</v>
      </c>
      <c r="T162" s="50"/>
      <c r="U162" s="50"/>
      <c r="V162" s="50"/>
      <c r="W162" s="44">
        <f t="shared" si="32"/>
        <v>22808408.600000001</v>
      </c>
      <c r="X162" s="44">
        <f t="shared" si="27"/>
        <v>1140420.4300000002</v>
      </c>
      <c r="Y162" s="44">
        <f t="shared" si="28"/>
        <v>2280840.8600000003</v>
      </c>
      <c r="Z162" s="44">
        <f t="shared" si="29"/>
        <v>3421261.29</v>
      </c>
      <c r="AA162" s="44">
        <f t="shared" si="30"/>
        <v>4561681.7200000007</v>
      </c>
      <c r="AB162" s="44">
        <f t="shared" si="31"/>
        <v>5702102.1500000004</v>
      </c>
    </row>
    <row r="163" spans="1:28">
      <c r="A163" t="s">
        <v>265</v>
      </c>
      <c r="B163" t="s">
        <v>1006</v>
      </c>
      <c r="C163" t="s">
        <v>1306</v>
      </c>
      <c r="D163" t="s">
        <v>662</v>
      </c>
      <c r="E163" t="s">
        <v>661</v>
      </c>
      <c r="F163" t="s">
        <v>1134</v>
      </c>
      <c r="G163" t="s">
        <v>407</v>
      </c>
      <c r="H163" t="s">
        <v>18</v>
      </c>
      <c r="I163" s="44">
        <f t="shared" si="22"/>
        <v>66072</v>
      </c>
      <c r="J163" s="44">
        <v>1574</v>
      </c>
      <c r="K163" s="46">
        <f t="shared" si="23"/>
        <v>2.3822496670299068E-2</v>
      </c>
      <c r="L163" s="44">
        <v>15921</v>
      </c>
      <c r="M163" s="46">
        <f t="shared" si="24"/>
        <v>0.2409644024700327</v>
      </c>
      <c r="N163" s="45">
        <f t="shared" si="25"/>
        <v>83567.023822496674</v>
      </c>
      <c r="O163" s="44">
        <v>3931</v>
      </c>
      <c r="P163" s="46">
        <f t="shared" si="26"/>
        <v>5.9495701658796467E-2</v>
      </c>
      <c r="Q163" s="9"/>
      <c r="R163" s="44">
        <v>87498</v>
      </c>
      <c r="T163" s="50"/>
      <c r="U163" s="50"/>
      <c r="V163" s="50"/>
      <c r="W163" s="44">
        <f t="shared" si="32"/>
        <v>22895906.600000001</v>
      </c>
      <c r="X163" s="44">
        <f t="shared" si="27"/>
        <v>1144795.33</v>
      </c>
      <c r="Y163" s="44">
        <f t="shared" si="28"/>
        <v>2289590.66</v>
      </c>
      <c r="Z163" s="44">
        <f t="shared" si="29"/>
        <v>3434385.99</v>
      </c>
      <c r="AA163" s="44">
        <f t="shared" si="30"/>
        <v>4579181.32</v>
      </c>
      <c r="AB163" s="44">
        <f t="shared" si="31"/>
        <v>5723976.6500000004</v>
      </c>
    </row>
    <row r="164" spans="1:28">
      <c r="A164" t="s">
        <v>266</v>
      </c>
      <c r="B164" t="s">
        <v>1007</v>
      </c>
      <c r="C164" t="s">
        <v>1307</v>
      </c>
      <c r="D164" t="s">
        <v>432</v>
      </c>
      <c r="E164" t="s">
        <v>663</v>
      </c>
      <c r="F164" t="s">
        <v>1148</v>
      </c>
      <c r="G164" t="s">
        <v>407</v>
      </c>
      <c r="H164" t="s">
        <v>18</v>
      </c>
      <c r="I164" s="44">
        <f t="shared" si="22"/>
        <v>71094</v>
      </c>
      <c r="J164" s="44">
        <v>1511</v>
      </c>
      <c r="K164" s="46">
        <f t="shared" si="23"/>
        <v>2.1253551635862379E-2</v>
      </c>
      <c r="L164" s="44">
        <v>9849</v>
      </c>
      <c r="M164" s="46">
        <f t="shared" si="24"/>
        <v>0.13853489745970124</v>
      </c>
      <c r="N164" s="45">
        <f t="shared" si="25"/>
        <v>82454.021253551633</v>
      </c>
      <c r="O164" s="44">
        <v>4334</v>
      </c>
      <c r="P164" s="46">
        <f t="shared" si="26"/>
        <v>6.0961543871494078E-2</v>
      </c>
      <c r="Q164" s="9"/>
      <c r="R164" s="44">
        <v>86788</v>
      </c>
      <c r="T164" s="50"/>
      <c r="U164" s="50"/>
      <c r="V164" s="50"/>
      <c r="W164" s="44">
        <f t="shared" si="32"/>
        <v>22982694.600000001</v>
      </c>
      <c r="X164" s="44">
        <f t="shared" si="27"/>
        <v>1149134.7300000002</v>
      </c>
      <c r="Y164" s="44">
        <f t="shared" si="28"/>
        <v>2298269.4600000004</v>
      </c>
      <c r="Z164" s="44">
        <f t="shared" si="29"/>
        <v>3447404.19</v>
      </c>
      <c r="AA164" s="44">
        <f t="shared" si="30"/>
        <v>4596538.9200000009</v>
      </c>
      <c r="AB164" s="44">
        <f t="shared" si="31"/>
        <v>5745673.6500000004</v>
      </c>
    </row>
    <row r="165" spans="1:28">
      <c r="A165" t="s">
        <v>267</v>
      </c>
      <c r="B165" t="s">
        <v>1008</v>
      </c>
      <c r="C165" t="s">
        <v>1308</v>
      </c>
      <c r="D165" t="s">
        <v>665</v>
      </c>
      <c r="E165" t="s">
        <v>664</v>
      </c>
      <c r="F165" t="s">
        <v>1137</v>
      </c>
      <c r="G165" t="s">
        <v>1155</v>
      </c>
      <c r="H165" t="s">
        <v>62</v>
      </c>
      <c r="I165" s="44">
        <f t="shared" si="22"/>
        <v>86566</v>
      </c>
      <c r="J165" s="44">
        <v>0</v>
      </c>
      <c r="K165" s="46">
        <f t="shared" si="23"/>
        <v>0</v>
      </c>
      <c r="L165" s="45">
        <v>0</v>
      </c>
      <c r="M165" s="46">
        <f t="shared" si="24"/>
        <v>0</v>
      </c>
      <c r="N165" s="45">
        <f t="shared" si="25"/>
        <v>86566</v>
      </c>
      <c r="O165" s="44">
        <v>0</v>
      </c>
      <c r="P165" s="46">
        <f t="shared" si="26"/>
        <v>0</v>
      </c>
      <c r="Q165" s="9"/>
      <c r="R165" s="44">
        <v>86566</v>
      </c>
      <c r="T165" s="50"/>
      <c r="U165" s="50"/>
      <c r="V165" s="50"/>
      <c r="W165" s="44">
        <f t="shared" si="32"/>
        <v>23069260.600000001</v>
      </c>
      <c r="X165" s="44">
        <f t="shared" si="27"/>
        <v>1153463.03</v>
      </c>
      <c r="Y165" s="44">
        <f t="shared" si="28"/>
        <v>2306926.06</v>
      </c>
      <c r="Z165" s="44">
        <f t="shared" si="29"/>
        <v>3460389.0900000003</v>
      </c>
      <c r="AA165" s="44">
        <f t="shared" si="30"/>
        <v>4613852.12</v>
      </c>
      <c r="AB165" s="44">
        <f t="shared" si="31"/>
        <v>5767315.1500000004</v>
      </c>
    </row>
    <row r="166" spans="1:28">
      <c r="A166" t="s">
        <v>268</v>
      </c>
      <c r="B166" t="s">
        <v>1009</v>
      </c>
      <c r="C166" t="s">
        <v>1309</v>
      </c>
      <c r="D166" t="s">
        <v>598</v>
      </c>
      <c r="E166" t="s">
        <v>666</v>
      </c>
      <c r="F166" t="s">
        <v>1130</v>
      </c>
      <c r="G166" t="s">
        <v>63</v>
      </c>
      <c r="H166" t="s">
        <v>63</v>
      </c>
      <c r="I166" s="44">
        <f t="shared" si="22"/>
        <v>64357</v>
      </c>
      <c r="J166" s="44">
        <v>4462</v>
      </c>
      <c r="K166" s="46">
        <f t="shared" si="23"/>
        <v>6.9332007396242831E-2</v>
      </c>
      <c r="L166" s="45">
        <v>14046</v>
      </c>
      <c r="M166" s="46">
        <f t="shared" si="24"/>
        <v>0.21825131687306742</v>
      </c>
      <c r="N166" s="45">
        <f t="shared" si="25"/>
        <v>82865.069332007391</v>
      </c>
      <c r="O166" s="44">
        <v>3333</v>
      </c>
      <c r="P166" s="46">
        <f t="shared" si="26"/>
        <v>5.1789238155911556E-2</v>
      </c>
      <c r="Q166" s="9"/>
      <c r="R166" s="44">
        <v>86198</v>
      </c>
      <c r="T166" s="50"/>
      <c r="U166" s="50"/>
      <c r="V166" s="50"/>
      <c r="W166" s="44">
        <f t="shared" si="32"/>
        <v>23155458.600000001</v>
      </c>
      <c r="X166" s="44">
        <f t="shared" si="27"/>
        <v>1157772.9300000002</v>
      </c>
      <c r="Y166" s="44">
        <f t="shared" si="28"/>
        <v>2315545.8600000003</v>
      </c>
      <c r="Z166" s="44">
        <f t="shared" si="29"/>
        <v>3473318.79</v>
      </c>
      <c r="AA166" s="44">
        <f t="shared" si="30"/>
        <v>4631091.7200000007</v>
      </c>
      <c r="AB166" s="44">
        <f t="shared" si="31"/>
        <v>5788864.6500000004</v>
      </c>
    </row>
    <row r="167" spans="1:28">
      <c r="A167" t="s">
        <v>269</v>
      </c>
      <c r="B167" t="s">
        <v>1010</v>
      </c>
      <c r="C167" t="s">
        <v>1310</v>
      </c>
      <c r="D167" t="s">
        <v>668</v>
      </c>
      <c r="E167" t="s">
        <v>667</v>
      </c>
      <c r="F167" t="s">
        <v>1134</v>
      </c>
      <c r="G167" t="s">
        <v>64</v>
      </c>
      <c r="H167" t="s">
        <v>64</v>
      </c>
      <c r="I167" s="44">
        <f t="shared" si="22"/>
        <v>52970</v>
      </c>
      <c r="J167" s="44">
        <v>8518</v>
      </c>
      <c r="K167" s="46">
        <f t="shared" si="23"/>
        <v>0.16080800453086652</v>
      </c>
      <c r="L167" s="45">
        <v>17607</v>
      </c>
      <c r="M167" s="46">
        <f t="shared" si="24"/>
        <v>0.33239569567679816</v>
      </c>
      <c r="N167" s="45">
        <f t="shared" si="25"/>
        <v>79095.160808004526</v>
      </c>
      <c r="O167" s="44">
        <v>6919</v>
      </c>
      <c r="P167" s="46">
        <f t="shared" si="26"/>
        <v>0.1306211062865773</v>
      </c>
      <c r="Q167" s="9"/>
      <c r="R167" s="44">
        <v>86014</v>
      </c>
      <c r="T167" s="50"/>
      <c r="U167" s="50"/>
      <c r="V167" s="50"/>
      <c r="W167" s="44">
        <f t="shared" si="32"/>
        <v>23241472.600000001</v>
      </c>
      <c r="X167" s="44">
        <f t="shared" si="27"/>
        <v>1162073.6300000001</v>
      </c>
      <c r="Y167" s="44">
        <f t="shared" si="28"/>
        <v>2324147.2600000002</v>
      </c>
      <c r="Z167" s="44">
        <f t="shared" si="29"/>
        <v>3486220.89</v>
      </c>
      <c r="AA167" s="44">
        <f t="shared" si="30"/>
        <v>4648294.5200000005</v>
      </c>
      <c r="AB167" s="44">
        <f t="shared" si="31"/>
        <v>5810368.1500000004</v>
      </c>
    </row>
    <row r="168" spans="1:28">
      <c r="A168" t="s">
        <v>270</v>
      </c>
      <c r="B168" t="s">
        <v>1011</v>
      </c>
      <c r="C168" t="s">
        <v>1311</v>
      </c>
      <c r="D168" t="s">
        <v>670</v>
      </c>
      <c r="E168" t="s">
        <v>669</v>
      </c>
      <c r="F168" t="s">
        <v>1132</v>
      </c>
      <c r="G168" t="s">
        <v>407</v>
      </c>
      <c r="H168" t="s">
        <v>18</v>
      </c>
      <c r="I168" s="44">
        <f t="shared" si="22"/>
        <v>62853</v>
      </c>
      <c r="J168" s="44">
        <v>1328</v>
      </c>
      <c r="K168" s="46">
        <f t="shared" si="23"/>
        <v>2.1128665298394668E-2</v>
      </c>
      <c r="L168" s="44">
        <v>16084</v>
      </c>
      <c r="M168" s="46">
        <f t="shared" si="24"/>
        <v>0.25589868423146073</v>
      </c>
      <c r="N168" s="45">
        <f t="shared" si="25"/>
        <v>80265.021128665307</v>
      </c>
      <c r="O168" s="44">
        <v>4992</v>
      </c>
      <c r="P168" s="46">
        <f t="shared" si="26"/>
        <v>7.9423416543363087E-2</v>
      </c>
      <c r="Q168" s="9"/>
      <c r="R168" s="44">
        <v>85257</v>
      </c>
      <c r="T168" s="50"/>
      <c r="U168" s="50"/>
      <c r="V168" s="50"/>
      <c r="W168" s="44">
        <f t="shared" si="32"/>
        <v>23326729.600000001</v>
      </c>
      <c r="X168" s="44">
        <f t="shared" si="27"/>
        <v>1166336.4800000002</v>
      </c>
      <c r="Y168" s="44">
        <f t="shared" si="28"/>
        <v>2332672.9600000004</v>
      </c>
      <c r="Z168" s="44">
        <f t="shared" si="29"/>
        <v>3499009.44</v>
      </c>
      <c r="AA168" s="44">
        <f t="shared" si="30"/>
        <v>4665345.9200000009</v>
      </c>
      <c r="AB168" s="44">
        <f t="shared" si="31"/>
        <v>5831682.4000000004</v>
      </c>
    </row>
    <row r="169" spans="1:28">
      <c r="A169" t="s">
        <v>271</v>
      </c>
      <c r="B169" t="s">
        <v>1012</v>
      </c>
      <c r="C169" t="s">
        <v>1312</v>
      </c>
      <c r="D169" t="s">
        <v>672</v>
      </c>
      <c r="E169" t="s">
        <v>671</v>
      </c>
      <c r="F169" t="s">
        <v>1130</v>
      </c>
      <c r="G169" t="s">
        <v>65</v>
      </c>
      <c r="H169" t="s">
        <v>65</v>
      </c>
      <c r="I169" s="44">
        <f t="shared" si="22"/>
        <v>80871</v>
      </c>
      <c r="J169" s="44">
        <v>0</v>
      </c>
      <c r="K169" s="46">
        <f t="shared" si="23"/>
        <v>0</v>
      </c>
      <c r="L169" s="45">
        <v>2652</v>
      </c>
      <c r="M169" s="46">
        <f t="shared" si="24"/>
        <v>3.2792966576399449E-2</v>
      </c>
      <c r="N169" s="45">
        <f t="shared" si="25"/>
        <v>83523</v>
      </c>
      <c r="O169" s="44">
        <v>1717</v>
      </c>
      <c r="P169" s="46">
        <f t="shared" si="26"/>
        <v>2.1231343744976566E-2</v>
      </c>
      <c r="Q169" s="9"/>
      <c r="R169" s="44">
        <v>85240</v>
      </c>
      <c r="T169" s="50"/>
      <c r="U169" s="50"/>
      <c r="V169" s="50"/>
      <c r="W169" s="44">
        <f t="shared" si="32"/>
        <v>23411969.600000001</v>
      </c>
      <c r="X169" s="44">
        <f t="shared" si="27"/>
        <v>1170598.4800000002</v>
      </c>
      <c r="Y169" s="44">
        <f t="shared" si="28"/>
        <v>2341196.9600000004</v>
      </c>
      <c r="Z169" s="44">
        <f t="shared" si="29"/>
        <v>3511795.44</v>
      </c>
      <c r="AA169" s="44">
        <f t="shared" si="30"/>
        <v>4682393.9200000009</v>
      </c>
      <c r="AB169" s="44">
        <f t="shared" si="31"/>
        <v>5852992.4000000004</v>
      </c>
    </row>
    <row r="170" spans="1:28">
      <c r="A170" t="s">
        <v>272</v>
      </c>
      <c r="B170" t="s">
        <v>1013</v>
      </c>
      <c r="C170" t="s">
        <v>1313</v>
      </c>
      <c r="D170" t="s">
        <v>674</v>
      </c>
      <c r="E170" t="s">
        <v>673</v>
      </c>
      <c r="F170" t="s">
        <v>1140</v>
      </c>
      <c r="G170" t="s">
        <v>66</v>
      </c>
      <c r="H170" t="s">
        <v>66</v>
      </c>
      <c r="I170" s="44">
        <f t="shared" si="22"/>
        <v>74039</v>
      </c>
      <c r="J170" s="44">
        <v>710</v>
      </c>
      <c r="K170" s="46">
        <f t="shared" si="23"/>
        <v>9.5895406474965899E-3</v>
      </c>
      <c r="L170" s="45">
        <v>9901</v>
      </c>
      <c r="M170" s="46">
        <f t="shared" si="24"/>
        <v>0.13372681964910385</v>
      </c>
      <c r="N170" s="45">
        <f t="shared" si="25"/>
        <v>84650.009589540641</v>
      </c>
      <c r="O170" s="44">
        <v>0</v>
      </c>
      <c r="P170" s="46">
        <f t="shared" si="26"/>
        <v>0</v>
      </c>
      <c r="Q170" s="9"/>
      <c r="R170" s="44">
        <v>84650</v>
      </c>
      <c r="T170" s="50"/>
      <c r="U170" s="50"/>
      <c r="V170" s="50"/>
      <c r="W170" s="44">
        <f t="shared" si="32"/>
        <v>23496619.600000001</v>
      </c>
      <c r="X170" s="44">
        <f t="shared" si="27"/>
        <v>1174830.9800000002</v>
      </c>
      <c r="Y170" s="44">
        <f t="shared" si="28"/>
        <v>2349661.9600000004</v>
      </c>
      <c r="Z170" s="44">
        <f t="shared" si="29"/>
        <v>3524492.94</v>
      </c>
      <c r="AA170" s="44">
        <f t="shared" si="30"/>
        <v>4699323.9200000009</v>
      </c>
      <c r="AB170" s="44">
        <f t="shared" si="31"/>
        <v>5874154.9000000004</v>
      </c>
    </row>
    <row r="171" spans="1:28">
      <c r="A171" t="s">
        <v>273</v>
      </c>
      <c r="B171" t="s">
        <v>1014</v>
      </c>
      <c r="C171" t="s">
        <v>1314</v>
      </c>
      <c r="D171" t="s">
        <v>675</v>
      </c>
      <c r="E171" t="s">
        <v>561</v>
      </c>
      <c r="F171" t="s">
        <v>1134</v>
      </c>
      <c r="G171" t="s">
        <v>67</v>
      </c>
      <c r="H171" t="s">
        <v>67</v>
      </c>
      <c r="I171" s="44">
        <f t="shared" si="22"/>
        <v>84117</v>
      </c>
      <c r="J171" s="44">
        <v>0</v>
      </c>
      <c r="K171" s="46">
        <f t="shared" si="23"/>
        <v>0</v>
      </c>
      <c r="L171" s="45">
        <v>0</v>
      </c>
      <c r="M171" s="46">
        <f t="shared" si="24"/>
        <v>0</v>
      </c>
      <c r="N171" s="45">
        <f t="shared" si="25"/>
        <v>84117</v>
      </c>
      <c r="O171" s="45">
        <v>0</v>
      </c>
      <c r="P171" s="46">
        <f t="shared" si="26"/>
        <v>0</v>
      </c>
      <c r="Q171" s="10"/>
      <c r="R171" s="45">
        <v>84117</v>
      </c>
      <c r="T171" s="50"/>
      <c r="U171" s="50"/>
      <c r="V171" s="50"/>
      <c r="W171" s="44">
        <f t="shared" si="32"/>
        <v>23580736.600000001</v>
      </c>
      <c r="X171" s="44">
        <f t="shared" si="27"/>
        <v>1179036.83</v>
      </c>
      <c r="Y171" s="44">
        <f t="shared" si="28"/>
        <v>2358073.66</v>
      </c>
      <c r="Z171" s="44">
        <f t="shared" si="29"/>
        <v>3537110.49</v>
      </c>
      <c r="AA171" s="44">
        <f t="shared" si="30"/>
        <v>4716147.32</v>
      </c>
      <c r="AB171" s="44">
        <f t="shared" si="31"/>
        <v>5895184.1500000004</v>
      </c>
    </row>
    <row r="172" spans="1:28">
      <c r="A172" t="s">
        <v>274</v>
      </c>
      <c r="B172" t="s">
        <v>1015</v>
      </c>
      <c r="C172" t="s">
        <v>1315</v>
      </c>
      <c r="D172" t="s">
        <v>677</v>
      </c>
      <c r="E172" t="s">
        <v>676</v>
      </c>
      <c r="F172" t="s">
        <v>1146</v>
      </c>
      <c r="G172" t="s">
        <v>67</v>
      </c>
      <c r="H172" t="s">
        <v>67</v>
      </c>
      <c r="I172" s="44">
        <f t="shared" si="22"/>
        <v>84117</v>
      </c>
      <c r="J172" s="44">
        <v>0</v>
      </c>
      <c r="K172" s="46">
        <f t="shared" si="23"/>
        <v>0</v>
      </c>
      <c r="L172" s="45">
        <v>0</v>
      </c>
      <c r="M172" s="46">
        <f t="shared" si="24"/>
        <v>0</v>
      </c>
      <c r="N172" s="45">
        <f t="shared" si="25"/>
        <v>84117</v>
      </c>
      <c r="O172" s="44">
        <v>0</v>
      </c>
      <c r="P172" s="46">
        <f t="shared" si="26"/>
        <v>0</v>
      </c>
      <c r="Q172" s="9"/>
      <c r="R172" s="44">
        <v>84117</v>
      </c>
      <c r="T172" s="50"/>
      <c r="U172" s="50"/>
      <c r="V172" s="50"/>
      <c r="W172" s="44">
        <f t="shared" si="32"/>
        <v>23664853.600000001</v>
      </c>
      <c r="X172" s="44">
        <f t="shared" si="27"/>
        <v>1183242.6800000002</v>
      </c>
      <c r="Y172" s="44">
        <f t="shared" si="28"/>
        <v>2366485.3600000003</v>
      </c>
      <c r="Z172" s="44">
        <f t="shared" si="29"/>
        <v>3549728.04</v>
      </c>
      <c r="AA172" s="44">
        <f t="shared" si="30"/>
        <v>4732970.7200000007</v>
      </c>
      <c r="AB172" s="44">
        <f t="shared" si="31"/>
        <v>5916213.4000000004</v>
      </c>
    </row>
    <row r="173" spans="1:28">
      <c r="A173" t="s">
        <v>275</v>
      </c>
      <c r="B173" t="s">
        <v>1016</v>
      </c>
      <c r="C173" t="s">
        <v>1316</v>
      </c>
      <c r="D173" t="s">
        <v>678</v>
      </c>
      <c r="E173" t="s">
        <v>426</v>
      </c>
      <c r="F173" t="s">
        <v>1132</v>
      </c>
      <c r="G173" t="s">
        <v>415</v>
      </c>
      <c r="H173" t="s">
        <v>38</v>
      </c>
      <c r="I173" s="44">
        <f t="shared" si="22"/>
        <v>58378</v>
      </c>
      <c r="J173" s="44">
        <v>8367</v>
      </c>
      <c r="K173" s="46">
        <f t="shared" si="23"/>
        <v>0.14332454006646339</v>
      </c>
      <c r="L173" s="45">
        <v>13576</v>
      </c>
      <c r="M173" s="46">
        <f t="shared" si="24"/>
        <v>0.23255335914214259</v>
      </c>
      <c r="N173" s="45">
        <f t="shared" si="25"/>
        <v>80321.143324540069</v>
      </c>
      <c r="O173" s="44">
        <v>3188</v>
      </c>
      <c r="P173" s="46">
        <f t="shared" si="26"/>
        <v>5.4609613210455994E-2</v>
      </c>
      <c r="Q173" s="9"/>
      <c r="R173" s="44">
        <v>83509</v>
      </c>
      <c r="T173" s="50"/>
      <c r="U173" s="50"/>
      <c r="V173" s="50"/>
      <c r="W173" s="44">
        <f t="shared" si="32"/>
        <v>23748362.600000001</v>
      </c>
      <c r="X173" s="44">
        <f t="shared" si="27"/>
        <v>1187418.1300000001</v>
      </c>
      <c r="Y173" s="44">
        <f t="shared" si="28"/>
        <v>2374836.2600000002</v>
      </c>
      <c r="Z173" s="44">
        <f t="shared" si="29"/>
        <v>3562254.39</v>
      </c>
      <c r="AA173" s="44">
        <f t="shared" si="30"/>
        <v>4749672.5200000005</v>
      </c>
      <c r="AB173" s="44">
        <f t="shared" si="31"/>
        <v>5937090.6500000004</v>
      </c>
    </row>
    <row r="174" spans="1:28">
      <c r="A174" t="s">
        <v>276</v>
      </c>
      <c r="B174" t="s">
        <v>1017</v>
      </c>
      <c r="C174" t="s">
        <v>1317</v>
      </c>
      <c r="D174" t="s">
        <v>680</v>
      </c>
      <c r="E174" t="s">
        <v>679</v>
      </c>
      <c r="F174" t="s">
        <v>1147</v>
      </c>
      <c r="G174" t="s">
        <v>67</v>
      </c>
      <c r="H174" t="s">
        <v>67</v>
      </c>
      <c r="I174" s="44">
        <f t="shared" si="22"/>
        <v>83473</v>
      </c>
      <c r="J174" s="44">
        <v>0</v>
      </c>
      <c r="K174" s="46">
        <f t="shared" si="23"/>
        <v>0</v>
      </c>
      <c r="L174" s="45">
        <v>0</v>
      </c>
      <c r="M174" s="46">
        <f t="shared" si="24"/>
        <v>0</v>
      </c>
      <c r="N174" s="45">
        <f t="shared" si="25"/>
        <v>83473</v>
      </c>
      <c r="O174" s="44">
        <v>0</v>
      </c>
      <c r="P174" s="46">
        <f t="shared" si="26"/>
        <v>0</v>
      </c>
      <c r="Q174" s="9"/>
      <c r="R174" s="44">
        <v>83473</v>
      </c>
      <c r="T174" s="50"/>
      <c r="U174" s="50"/>
      <c r="V174" s="50"/>
      <c r="W174" s="44">
        <f t="shared" si="32"/>
        <v>23831835.600000001</v>
      </c>
      <c r="X174" s="44">
        <f t="shared" si="27"/>
        <v>1191591.78</v>
      </c>
      <c r="Y174" s="44">
        <f t="shared" si="28"/>
        <v>2383183.56</v>
      </c>
      <c r="Z174" s="44">
        <f t="shared" si="29"/>
        <v>3574775.3400000003</v>
      </c>
      <c r="AA174" s="44">
        <f t="shared" si="30"/>
        <v>4766367.12</v>
      </c>
      <c r="AB174" s="44">
        <f t="shared" si="31"/>
        <v>5957958.9000000004</v>
      </c>
    </row>
    <row r="175" spans="1:28">
      <c r="A175" t="s">
        <v>277</v>
      </c>
      <c r="B175" t="s">
        <v>1018</v>
      </c>
      <c r="C175" t="s">
        <v>1318</v>
      </c>
      <c r="D175" t="s">
        <v>648</v>
      </c>
      <c r="E175" t="s">
        <v>681</v>
      </c>
      <c r="F175" t="s">
        <v>1137</v>
      </c>
      <c r="G175" t="s">
        <v>43</v>
      </c>
      <c r="H175" t="s">
        <v>43</v>
      </c>
      <c r="I175" s="44">
        <f t="shared" si="22"/>
        <v>74635</v>
      </c>
      <c r="J175" s="44">
        <v>4658</v>
      </c>
      <c r="K175" s="46">
        <f t="shared" si="23"/>
        <v>6.2410397266697927E-2</v>
      </c>
      <c r="L175" s="45">
        <v>3326</v>
      </c>
      <c r="M175" s="46">
        <f t="shared" si="24"/>
        <v>4.4563542573859451E-2</v>
      </c>
      <c r="N175" s="45">
        <f t="shared" si="25"/>
        <v>82619.062410397266</v>
      </c>
      <c r="O175" s="44">
        <v>0</v>
      </c>
      <c r="P175" s="46">
        <f t="shared" si="26"/>
        <v>0</v>
      </c>
      <c r="Q175" s="9"/>
      <c r="R175" s="44">
        <v>82619</v>
      </c>
      <c r="T175" s="50"/>
      <c r="U175" s="50"/>
      <c r="V175" s="50"/>
      <c r="W175" s="44">
        <f t="shared" si="32"/>
        <v>23914454.600000001</v>
      </c>
      <c r="X175" s="44">
        <f t="shared" si="27"/>
        <v>1195722.7300000002</v>
      </c>
      <c r="Y175" s="44">
        <f t="shared" si="28"/>
        <v>2391445.4600000004</v>
      </c>
      <c r="Z175" s="44">
        <f t="shared" si="29"/>
        <v>3587168.19</v>
      </c>
      <c r="AA175" s="44">
        <f t="shared" si="30"/>
        <v>4782890.9200000009</v>
      </c>
      <c r="AB175" s="44">
        <f t="shared" si="31"/>
        <v>5978613.6500000004</v>
      </c>
    </row>
    <row r="176" spans="1:28">
      <c r="A176" t="s">
        <v>278</v>
      </c>
      <c r="B176" t="s">
        <v>1019</v>
      </c>
      <c r="C176" t="s">
        <v>1319</v>
      </c>
      <c r="D176" t="s">
        <v>683</v>
      </c>
      <c r="E176" t="s">
        <v>682</v>
      </c>
      <c r="F176" t="s">
        <v>1140</v>
      </c>
      <c r="G176" t="s">
        <v>68</v>
      </c>
      <c r="H176" t="s">
        <v>68</v>
      </c>
      <c r="I176" s="44">
        <f t="shared" si="22"/>
        <v>79020</v>
      </c>
      <c r="J176" s="44">
        <v>3412</v>
      </c>
      <c r="K176" s="46">
        <f t="shared" si="23"/>
        <v>4.3178942039989877E-2</v>
      </c>
      <c r="L176" s="45">
        <v>0</v>
      </c>
      <c r="M176" s="46">
        <f t="shared" si="24"/>
        <v>0</v>
      </c>
      <c r="N176" s="45">
        <f t="shared" si="25"/>
        <v>82432.04317894204</v>
      </c>
      <c r="O176" s="44">
        <v>0</v>
      </c>
      <c r="P176" s="46">
        <f t="shared" si="26"/>
        <v>0</v>
      </c>
      <c r="Q176" s="10"/>
      <c r="R176" s="45">
        <v>82432</v>
      </c>
      <c r="T176" s="50"/>
      <c r="U176" s="50"/>
      <c r="V176" s="50"/>
      <c r="W176" s="44">
        <f t="shared" si="32"/>
        <v>23996886.600000001</v>
      </c>
      <c r="X176" s="44">
        <f t="shared" si="27"/>
        <v>1199844.33</v>
      </c>
      <c r="Y176" s="44">
        <f t="shared" si="28"/>
        <v>2399688.66</v>
      </c>
      <c r="Z176" s="44">
        <f t="shared" si="29"/>
        <v>3599532.99</v>
      </c>
      <c r="AA176" s="44">
        <f t="shared" si="30"/>
        <v>4799377.32</v>
      </c>
      <c r="AB176" s="44">
        <f t="shared" si="31"/>
        <v>5999221.6500000004</v>
      </c>
    </row>
    <row r="177" spans="1:28">
      <c r="A177" t="s">
        <v>279</v>
      </c>
      <c r="B177" t="s">
        <v>1020</v>
      </c>
      <c r="C177" t="s">
        <v>1320</v>
      </c>
      <c r="D177" t="s">
        <v>685</v>
      </c>
      <c r="E177" t="s">
        <v>684</v>
      </c>
      <c r="F177" t="s">
        <v>1133</v>
      </c>
      <c r="G177" t="s">
        <v>1423</v>
      </c>
      <c r="H177" t="s">
        <v>67</v>
      </c>
      <c r="I177" s="44">
        <f t="shared" si="22"/>
        <v>81544</v>
      </c>
      <c r="J177" s="44">
        <v>0</v>
      </c>
      <c r="K177" s="46">
        <f t="shared" si="23"/>
        <v>0</v>
      </c>
      <c r="L177" s="45">
        <v>0</v>
      </c>
      <c r="M177" s="46">
        <f t="shared" si="24"/>
        <v>0</v>
      </c>
      <c r="N177" s="45">
        <f t="shared" si="25"/>
        <v>81544</v>
      </c>
      <c r="O177" s="44">
        <v>0</v>
      </c>
      <c r="P177" s="46">
        <f t="shared" si="26"/>
        <v>0</v>
      </c>
      <c r="Q177" s="9"/>
      <c r="R177" s="44">
        <v>81544</v>
      </c>
      <c r="T177" s="50"/>
      <c r="U177" s="50"/>
      <c r="V177" s="50"/>
      <c r="W177" s="44">
        <f t="shared" si="32"/>
        <v>24078430.600000001</v>
      </c>
      <c r="X177" s="44">
        <f t="shared" si="27"/>
        <v>1203921.53</v>
      </c>
      <c r="Y177" s="44">
        <f t="shared" si="28"/>
        <v>2407843.06</v>
      </c>
      <c r="Z177" s="44">
        <f t="shared" si="29"/>
        <v>3611764.5900000003</v>
      </c>
      <c r="AA177" s="44">
        <f t="shared" si="30"/>
        <v>4815686.12</v>
      </c>
      <c r="AB177" s="44">
        <f t="shared" si="31"/>
        <v>6019607.6500000004</v>
      </c>
    </row>
    <row r="178" spans="1:28">
      <c r="A178" t="s">
        <v>280</v>
      </c>
      <c r="B178" t="s">
        <v>1021</v>
      </c>
      <c r="C178" t="s">
        <v>1321</v>
      </c>
      <c r="D178" t="s">
        <v>687</v>
      </c>
      <c r="E178" t="s">
        <v>686</v>
      </c>
      <c r="F178" t="s">
        <v>1144</v>
      </c>
      <c r="G178" t="s">
        <v>1156</v>
      </c>
      <c r="H178" t="s">
        <v>61</v>
      </c>
      <c r="I178" s="44">
        <f t="shared" si="22"/>
        <v>74101</v>
      </c>
      <c r="J178" s="44">
        <v>0</v>
      </c>
      <c r="K178" s="46">
        <f t="shared" si="23"/>
        <v>0</v>
      </c>
      <c r="L178" s="45">
        <v>3366</v>
      </c>
      <c r="M178" s="46">
        <f t="shared" si="24"/>
        <v>4.5424488198539829E-2</v>
      </c>
      <c r="N178" s="45">
        <f t="shared" si="25"/>
        <v>77467</v>
      </c>
      <c r="O178" s="44">
        <v>3515</v>
      </c>
      <c r="P178" s="46">
        <f t="shared" si="26"/>
        <v>4.7435257283977274E-2</v>
      </c>
      <c r="Q178" s="9"/>
      <c r="R178" s="44">
        <v>80982</v>
      </c>
      <c r="T178" s="50"/>
      <c r="U178" s="50"/>
      <c r="V178" s="50"/>
      <c r="W178" s="44">
        <f t="shared" si="32"/>
        <v>24159412.600000001</v>
      </c>
      <c r="X178" s="44">
        <f t="shared" si="27"/>
        <v>1207970.6300000001</v>
      </c>
      <c r="Y178" s="44">
        <f t="shared" si="28"/>
        <v>2415941.2600000002</v>
      </c>
      <c r="Z178" s="44">
        <f t="shared" si="29"/>
        <v>3623911.89</v>
      </c>
      <c r="AA178" s="44">
        <f t="shared" si="30"/>
        <v>4831882.5200000005</v>
      </c>
      <c r="AB178" s="44">
        <f t="shared" si="31"/>
        <v>6039853.1500000004</v>
      </c>
    </row>
    <row r="179" spans="1:28">
      <c r="A179" t="s">
        <v>217</v>
      </c>
      <c r="B179" t="s">
        <v>1022</v>
      </c>
      <c r="C179" t="s">
        <v>1322</v>
      </c>
      <c r="D179" t="s">
        <v>501</v>
      </c>
      <c r="E179" t="s">
        <v>587</v>
      </c>
      <c r="F179" t="s">
        <v>1136</v>
      </c>
      <c r="G179" t="s">
        <v>407</v>
      </c>
      <c r="H179" t="s">
        <v>18</v>
      </c>
      <c r="I179" s="44">
        <f t="shared" si="22"/>
        <v>69349</v>
      </c>
      <c r="J179" s="44">
        <v>1365</v>
      </c>
      <c r="K179" s="46">
        <f t="shared" si="23"/>
        <v>1.9683052387200969E-2</v>
      </c>
      <c r="L179" s="44">
        <v>6100</v>
      </c>
      <c r="M179" s="46">
        <f t="shared" si="24"/>
        <v>8.796089345196037E-2</v>
      </c>
      <c r="N179" s="45">
        <f t="shared" si="25"/>
        <v>76814.019683052393</v>
      </c>
      <c r="O179" s="44">
        <v>4128</v>
      </c>
      <c r="P179" s="46">
        <f t="shared" si="26"/>
        <v>5.9525011175359417E-2</v>
      </c>
      <c r="Q179" s="9"/>
      <c r="R179" s="44">
        <v>80942</v>
      </c>
      <c r="T179" s="50"/>
      <c r="U179" s="50"/>
      <c r="V179" s="50"/>
      <c r="W179" s="44">
        <f t="shared" si="32"/>
        <v>24240354.600000001</v>
      </c>
      <c r="X179" s="44">
        <f t="shared" si="27"/>
        <v>1212017.7300000002</v>
      </c>
      <c r="Y179" s="44">
        <f t="shared" si="28"/>
        <v>2424035.4600000004</v>
      </c>
      <c r="Z179" s="44">
        <f t="shared" si="29"/>
        <v>3636053.19</v>
      </c>
      <c r="AA179" s="44">
        <f t="shared" si="30"/>
        <v>4848070.9200000009</v>
      </c>
      <c r="AB179" s="44">
        <f t="shared" si="31"/>
        <v>6060088.6500000004</v>
      </c>
    </row>
    <row r="180" spans="1:28">
      <c r="A180" t="s">
        <v>283</v>
      </c>
      <c r="B180" t="s">
        <v>1023</v>
      </c>
      <c r="C180" t="s">
        <v>1323</v>
      </c>
      <c r="D180" t="s">
        <v>689</v>
      </c>
      <c r="E180" t="s">
        <v>688</v>
      </c>
      <c r="F180" t="s">
        <v>1149</v>
      </c>
      <c r="G180" t="s">
        <v>415</v>
      </c>
      <c r="H180" t="s">
        <v>38</v>
      </c>
      <c r="I180" s="44">
        <f t="shared" si="22"/>
        <v>59931</v>
      </c>
      <c r="J180" s="44">
        <v>5336</v>
      </c>
      <c r="K180" s="46">
        <f t="shared" si="23"/>
        <v>8.9035724416412207E-2</v>
      </c>
      <c r="L180" s="45">
        <v>11614</v>
      </c>
      <c r="M180" s="46">
        <f t="shared" si="24"/>
        <v>0.19378952461997964</v>
      </c>
      <c r="N180" s="45">
        <f t="shared" si="25"/>
        <v>76881.089035724406</v>
      </c>
      <c r="O180" s="44">
        <v>3157</v>
      </c>
      <c r="P180" s="46">
        <f t="shared" si="26"/>
        <v>5.2677245498990506E-2</v>
      </c>
      <c r="Q180" s="9"/>
      <c r="R180" s="44">
        <v>80038</v>
      </c>
      <c r="T180" s="50">
        <f>COUNT(R10:R180)</f>
        <v>171</v>
      </c>
      <c r="U180" s="51">
        <f>T180/T282</f>
        <v>0.62637362637362637</v>
      </c>
      <c r="V180" s="52" t="s">
        <v>397</v>
      </c>
      <c r="W180" s="44">
        <f t="shared" si="32"/>
        <v>24320392.600000001</v>
      </c>
      <c r="X180" s="44">
        <f t="shared" si="27"/>
        <v>1216019.6300000001</v>
      </c>
      <c r="Y180" s="44">
        <f t="shared" si="28"/>
        <v>2432039.2600000002</v>
      </c>
      <c r="Z180" s="44">
        <f t="shared" si="29"/>
        <v>3648058.89</v>
      </c>
      <c r="AA180" s="44">
        <f t="shared" si="30"/>
        <v>4864078.5200000005</v>
      </c>
      <c r="AB180" s="44">
        <f t="shared" si="31"/>
        <v>6080098.1500000004</v>
      </c>
    </row>
    <row r="181" spans="1:28">
      <c r="A181" t="s">
        <v>284</v>
      </c>
      <c r="B181" t="s">
        <v>1024</v>
      </c>
      <c r="C181" t="s">
        <v>1324</v>
      </c>
      <c r="D181" t="s">
        <v>516</v>
      </c>
      <c r="E181" t="s">
        <v>480</v>
      </c>
      <c r="F181" t="s">
        <v>1141</v>
      </c>
      <c r="G181" t="s">
        <v>69</v>
      </c>
      <c r="H181" t="s">
        <v>69</v>
      </c>
      <c r="I181" s="44">
        <f t="shared" si="22"/>
        <v>78415</v>
      </c>
      <c r="J181" s="44">
        <v>0</v>
      </c>
      <c r="K181" s="46">
        <f t="shared" si="23"/>
        <v>0</v>
      </c>
      <c r="L181" s="45">
        <v>1329</v>
      </c>
      <c r="M181" s="46">
        <f t="shared" si="24"/>
        <v>1.6948287955110629E-2</v>
      </c>
      <c r="N181" s="45">
        <f t="shared" si="25"/>
        <v>79744</v>
      </c>
      <c r="O181" s="44">
        <v>0</v>
      </c>
      <c r="P181" s="46">
        <f t="shared" si="26"/>
        <v>0</v>
      </c>
      <c r="Q181" s="9"/>
      <c r="R181" s="44">
        <v>79744</v>
      </c>
      <c r="T181" s="50"/>
      <c r="U181" s="50"/>
      <c r="V181" s="50"/>
      <c r="W181" s="44">
        <f t="shared" si="32"/>
        <v>24400136.600000001</v>
      </c>
      <c r="X181" s="44">
        <f t="shared" si="27"/>
        <v>1220006.83</v>
      </c>
      <c r="Y181" s="44">
        <f t="shared" si="28"/>
        <v>2440013.66</v>
      </c>
      <c r="Z181" s="44">
        <f t="shared" si="29"/>
        <v>3660020.49</v>
      </c>
      <c r="AA181" s="44">
        <f t="shared" si="30"/>
        <v>4880027.32</v>
      </c>
      <c r="AB181" s="44">
        <f t="shared" si="31"/>
        <v>6100034.1500000004</v>
      </c>
    </row>
    <row r="182" spans="1:28">
      <c r="A182" t="s">
        <v>285</v>
      </c>
      <c r="B182" t="s">
        <v>1025</v>
      </c>
      <c r="C182" t="s">
        <v>1325</v>
      </c>
      <c r="D182" t="s">
        <v>691</v>
      </c>
      <c r="E182" t="s">
        <v>690</v>
      </c>
      <c r="F182" t="s">
        <v>1137</v>
      </c>
      <c r="G182" t="s">
        <v>415</v>
      </c>
      <c r="H182" t="s">
        <v>38</v>
      </c>
      <c r="I182" s="44">
        <f t="shared" si="22"/>
        <v>61726</v>
      </c>
      <c r="J182" s="44">
        <v>3586</v>
      </c>
      <c r="K182" s="46">
        <f t="shared" si="23"/>
        <v>5.8095454103619222E-2</v>
      </c>
      <c r="L182" s="45">
        <v>10368</v>
      </c>
      <c r="M182" s="46">
        <f t="shared" si="24"/>
        <v>0.16796811716294593</v>
      </c>
      <c r="N182" s="45">
        <f t="shared" si="25"/>
        <v>75680.058095454093</v>
      </c>
      <c r="O182" s="44">
        <v>3295</v>
      </c>
      <c r="P182" s="46">
        <f t="shared" si="26"/>
        <v>5.3381071185561998E-2</v>
      </c>
      <c r="Q182" s="9"/>
      <c r="R182" s="44">
        <v>78975</v>
      </c>
      <c r="T182" s="50"/>
      <c r="U182" s="50"/>
      <c r="V182" s="50"/>
      <c r="W182" s="44">
        <f t="shared" si="32"/>
        <v>24479111.600000001</v>
      </c>
      <c r="X182" s="44">
        <f t="shared" si="27"/>
        <v>1223955.58</v>
      </c>
      <c r="Y182" s="44">
        <f t="shared" si="28"/>
        <v>2447911.16</v>
      </c>
      <c r="Z182" s="44">
        <f t="shared" si="29"/>
        <v>3671866.74</v>
      </c>
      <c r="AA182" s="44">
        <f t="shared" si="30"/>
        <v>4895822.32</v>
      </c>
      <c r="AB182" s="44">
        <f t="shared" si="31"/>
        <v>6119777.9000000004</v>
      </c>
    </row>
    <row r="183" spans="1:28">
      <c r="A183" t="s">
        <v>286</v>
      </c>
      <c r="B183" t="s">
        <v>1026</v>
      </c>
      <c r="C183" t="s">
        <v>1326</v>
      </c>
      <c r="D183" t="s">
        <v>693</v>
      </c>
      <c r="E183" t="s">
        <v>692</v>
      </c>
      <c r="F183" t="s">
        <v>1134</v>
      </c>
      <c r="G183" t="s">
        <v>53</v>
      </c>
      <c r="H183" t="s">
        <v>53</v>
      </c>
      <c r="I183" s="44">
        <f t="shared" si="22"/>
        <v>77878</v>
      </c>
      <c r="J183" s="44">
        <v>0</v>
      </c>
      <c r="K183" s="46">
        <f t="shared" si="23"/>
        <v>0</v>
      </c>
      <c r="L183" s="45">
        <v>0</v>
      </c>
      <c r="M183" s="46">
        <f t="shared" si="24"/>
        <v>0</v>
      </c>
      <c r="N183" s="45">
        <f t="shared" si="25"/>
        <v>77878</v>
      </c>
      <c r="O183" s="44">
        <v>0</v>
      </c>
      <c r="P183" s="46">
        <f t="shared" si="26"/>
        <v>0</v>
      </c>
      <c r="Q183" s="9"/>
      <c r="R183" s="44">
        <v>77878</v>
      </c>
      <c r="T183" s="50"/>
      <c r="U183" s="50"/>
      <c r="V183" s="50"/>
      <c r="W183" s="44">
        <f t="shared" si="32"/>
        <v>24556989.600000001</v>
      </c>
      <c r="X183" s="44">
        <f t="shared" si="27"/>
        <v>1227849.4800000002</v>
      </c>
      <c r="Y183" s="44">
        <f t="shared" si="28"/>
        <v>2455698.9600000004</v>
      </c>
      <c r="Z183" s="44">
        <f t="shared" si="29"/>
        <v>3683548.44</v>
      </c>
      <c r="AA183" s="44">
        <f t="shared" si="30"/>
        <v>4911397.9200000009</v>
      </c>
      <c r="AB183" s="44">
        <f t="shared" si="31"/>
        <v>6139247.4000000004</v>
      </c>
    </row>
    <row r="184" spans="1:28">
      <c r="A184" t="s">
        <v>287</v>
      </c>
      <c r="B184" t="s">
        <v>1027</v>
      </c>
      <c r="C184" t="s">
        <v>1327</v>
      </c>
      <c r="D184" t="s">
        <v>598</v>
      </c>
      <c r="E184" t="s">
        <v>694</v>
      </c>
      <c r="F184" t="s">
        <v>1141</v>
      </c>
      <c r="G184" t="s">
        <v>70</v>
      </c>
      <c r="H184" t="s">
        <v>70</v>
      </c>
      <c r="I184" s="44">
        <f t="shared" si="22"/>
        <v>62514</v>
      </c>
      <c r="J184" s="44">
        <v>2132</v>
      </c>
      <c r="K184" s="46">
        <f t="shared" si="23"/>
        <v>3.4104360623220399E-2</v>
      </c>
      <c r="L184" s="45">
        <v>8229</v>
      </c>
      <c r="M184" s="46">
        <f t="shared" si="24"/>
        <v>0.13163451386889335</v>
      </c>
      <c r="N184" s="45">
        <f t="shared" si="25"/>
        <v>72875.034104360617</v>
      </c>
      <c r="O184" s="44">
        <v>4778</v>
      </c>
      <c r="P184" s="46">
        <f t="shared" si="26"/>
        <v>7.6430879482995803E-2</v>
      </c>
      <c r="Q184" s="9"/>
      <c r="R184" s="44">
        <v>77653</v>
      </c>
      <c r="T184" s="50"/>
      <c r="U184" s="50"/>
      <c r="V184" s="50"/>
      <c r="W184" s="44">
        <f t="shared" si="32"/>
        <v>24634642.600000001</v>
      </c>
      <c r="X184" s="44">
        <f t="shared" si="27"/>
        <v>1231732.1300000001</v>
      </c>
      <c r="Y184" s="44">
        <f t="shared" si="28"/>
        <v>2463464.2600000002</v>
      </c>
      <c r="Z184" s="44">
        <f t="shared" si="29"/>
        <v>3695196.39</v>
      </c>
      <c r="AA184" s="44">
        <f t="shared" si="30"/>
        <v>4926928.5200000005</v>
      </c>
      <c r="AB184" s="44">
        <f t="shared" si="31"/>
        <v>6158660.6500000004</v>
      </c>
    </row>
    <row r="185" spans="1:28">
      <c r="A185" t="s">
        <v>288</v>
      </c>
      <c r="B185" t="s">
        <v>1028</v>
      </c>
      <c r="C185" t="s">
        <v>1328</v>
      </c>
      <c r="D185" t="s">
        <v>695</v>
      </c>
      <c r="E185" t="s">
        <v>503</v>
      </c>
      <c r="F185" t="s">
        <v>1134</v>
      </c>
      <c r="G185" t="s">
        <v>71</v>
      </c>
      <c r="H185" t="s">
        <v>71</v>
      </c>
      <c r="I185" s="44">
        <f t="shared" si="22"/>
        <v>64558</v>
      </c>
      <c r="J185" s="44">
        <v>5749</v>
      </c>
      <c r="K185" s="46">
        <f t="shared" si="23"/>
        <v>8.9051705443167387E-2</v>
      </c>
      <c r="L185" s="45">
        <v>3609</v>
      </c>
      <c r="M185" s="46">
        <f t="shared" si="24"/>
        <v>5.5903218810991667E-2</v>
      </c>
      <c r="N185" s="45">
        <f t="shared" si="25"/>
        <v>73916.08905170545</v>
      </c>
      <c r="O185" s="44">
        <v>3316</v>
      </c>
      <c r="P185" s="46">
        <f t="shared" si="26"/>
        <v>5.1364664332847983E-2</v>
      </c>
      <c r="Q185" s="9"/>
      <c r="R185" s="44">
        <v>77232</v>
      </c>
      <c r="T185" s="50"/>
      <c r="U185" s="50"/>
      <c r="V185" s="50"/>
      <c r="W185" s="44">
        <f t="shared" si="32"/>
        <v>24711874.600000001</v>
      </c>
      <c r="X185" s="44">
        <f t="shared" si="27"/>
        <v>1235593.7300000002</v>
      </c>
      <c r="Y185" s="44">
        <f t="shared" si="28"/>
        <v>2471187.4600000004</v>
      </c>
      <c r="Z185" s="44">
        <f t="shared" si="29"/>
        <v>3706781.19</v>
      </c>
      <c r="AA185" s="44">
        <f t="shared" si="30"/>
        <v>4942374.9200000009</v>
      </c>
      <c r="AB185" s="44">
        <f t="shared" si="31"/>
        <v>6177968.6500000004</v>
      </c>
    </row>
    <row r="186" spans="1:28">
      <c r="A186" t="s">
        <v>289</v>
      </c>
      <c r="B186" t="s">
        <v>1029</v>
      </c>
      <c r="C186" t="s">
        <v>1329</v>
      </c>
      <c r="D186" t="s">
        <v>643</v>
      </c>
      <c r="E186" t="s">
        <v>696</v>
      </c>
      <c r="F186" t="s">
        <v>1142</v>
      </c>
      <c r="G186" t="s">
        <v>72</v>
      </c>
      <c r="H186" t="s">
        <v>72</v>
      </c>
      <c r="I186" s="44">
        <f t="shared" si="22"/>
        <v>65965</v>
      </c>
      <c r="J186" s="44">
        <v>1979</v>
      </c>
      <c r="K186" s="46">
        <f t="shared" si="23"/>
        <v>3.0000757977715457E-2</v>
      </c>
      <c r="L186" s="45">
        <v>4783</v>
      </c>
      <c r="M186" s="46">
        <f t="shared" si="24"/>
        <v>7.2508148260441149E-2</v>
      </c>
      <c r="N186" s="45">
        <f t="shared" si="25"/>
        <v>72727.030000757979</v>
      </c>
      <c r="O186" s="44">
        <v>4377</v>
      </c>
      <c r="P186" s="46">
        <f t="shared" si="26"/>
        <v>6.6353369210945201E-2</v>
      </c>
      <c r="Q186" s="9"/>
      <c r="R186" s="44">
        <v>77104</v>
      </c>
      <c r="T186" s="50"/>
      <c r="U186" s="50"/>
      <c r="V186" s="50"/>
      <c r="W186" s="44">
        <f t="shared" si="32"/>
        <v>24788978.600000001</v>
      </c>
      <c r="X186" s="44">
        <f t="shared" si="27"/>
        <v>1239448.9300000002</v>
      </c>
      <c r="Y186" s="44">
        <f t="shared" si="28"/>
        <v>2478897.8600000003</v>
      </c>
      <c r="Z186" s="44">
        <f t="shared" si="29"/>
        <v>3718346.79</v>
      </c>
      <c r="AA186" s="44">
        <f t="shared" si="30"/>
        <v>4957795.7200000007</v>
      </c>
      <c r="AB186" s="44">
        <f t="shared" si="31"/>
        <v>6197244.6500000004</v>
      </c>
    </row>
    <row r="187" spans="1:28">
      <c r="A187" t="s">
        <v>290</v>
      </c>
      <c r="B187" t="s">
        <v>1030</v>
      </c>
      <c r="C187" t="s">
        <v>1330</v>
      </c>
      <c r="D187" t="s">
        <v>474</v>
      </c>
      <c r="E187" t="s">
        <v>697</v>
      </c>
      <c r="F187" t="s">
        <v>1141</v>
      </c>
      <c r="G187" t="s">
        <v>1155</v>
      </c>
      <c r="H187" t="s">
        <v>73</v>
      </c>
      <c r="I187" s="44">
        <f t="shared" si="22"/>
        <v>68835</v>
      </c>
      <c r="J187" s="44">
        <v>0</v>
      </c>
      <c r="K187" s="46">
        <f t="shared" si="23"/>
        <v>0</v>
      </c>
      <c r="L187" s="45">
        <v>7202</v>
      </c>
      <c r="M187" s="46">
        <f t="shared" si="24"/>
        <v>0.10462700661000944</v>
      </c>
      <c r="N187" s="45">
        <f t="shared" si="25"/>
        <v>76037</v>
      </c>
      <c r="O187" s="44">
        <v>0</v>
      </c>
      <c r="P187" s="46">
        <f t="shared" si="26"/>
        <v>0</v>
      </c>
      <c r="Q187" s="9"/>
      <c r="R187" s="44">
        <v>76037</v>
      </c>
      <c r="T187" s="50"/>
      <c r="U187" s="50"/>
      <c r="V187" s="50"/>
      <c r="W187" s="44">
        <f t="shared" si="32"/>
        <v>24865015.600000001</v>
      </c>
      <c r="X187" s="44">
        <f t="shared" si="27"/>
        <v>1243250.78</v>
      </c>
      <c r="Y187" s="44">
        <f t="shared" si="28"/>
        <v>2486501.56</v>
      </c>
      <c r="Z187" s="44">
        <f t="shared" si="29"/>
        <v>3729752.3400000003</v>
      </c>
      <c r="AA187" s="44">
        <f t="shared" si="30"/>
        <v>4973003.12</v>
      </c>
      <c r="AB187" s="44">
        <f t="shared" si="31"/>
        <v>6216253.9000000004</v>
      </c>
    </row>
    <row r="188" spans="1:28">
      <c r="A188" t="s">
        <v>291</v>
      </c>
      <c r="B188" t="s">
        <v>1031</v>
      </c>
      <c r="C188" t="s">
        <v>1213</v>
      </c>
      <c r="D188" t="s">
        <v>443</v>
      </c>
      <c r="E188" t="s">
        <v>698</v>
      </c>
      <c r="F188" t="s">
        <v>1130</v>
      </c>
      <c r="G188" t="s">
        <v>74</v>
      </c>
      <c r="H188" t="s">
        <v>74</v>
      </c>
      <c r="I188" s="44">
        <f t="shared" si="22"/>
        <v>74635</v>
      </c>
      <c r="J188" s="44">
        <v>989</v>
      </c>
      <c r="K188" s="46">
        <f t="shared" si="23"/>
        <v>1.3251155624036981E-2</v>
      </c>
      <c r="L188" s="45">
        <v>226</v>
      </c>
      <c r="M188" s="46">
        <f t="shared" si="24"/>
        <v>3.0280699403764989E-3</v>
      </c>
      <c r="N188" s="45">
        <f t="shared" si="25"/>
        <v>75850.013251155629</v>
      </c>
      <c r="O188" s="44">
        <v>0</v>
      </c>
      <c r="P188" s="46">
        <f t="shared" si="26"/>
        <v>0</v>
      </c>
      <c r="Q188" s="9"/>
      <c r="R188" s="44">
        <v>75850</v>
      </c>
      <c r="T188" s="50"/>
      <c r="U188" s="50"/>
      <c r="V188" s="50"/>
      <c r="W188" s="44">
        <f t="shared" si="32"/>
        <v>24940865.600000001</v>
      </c>
      <c r="X188" s="44">
        <f t="shared" si="27"/>
        <v>1247043.28</v>
      </c>
      <c r="Y188" s="44">
        <f t="shared" si="28"/>
        <v>2494086.56</v>
      </c>
      <c r="Z188" s="44">
        <f t="shared" si="29"/>
        <v>3741129.8400000003</v>
      </c>
      <c r="AA188" s="44">
        <f t="shared" si="30"/>
        <v>4988173.12</v>
      </c>
      <c r="AB188" s="44">
        <f t="shared" si="31"/>
        <v>6235216.4000000004</v>
      </c>
    </row>
    <row r="189" spans="1:28">
      <c r="A189" t="s">
        <v>292</v>
      </c>
      <c r="B189" t="s">
        <v>1032</v>
      </c>
      <c r="C189" t="s">
        <v>1331</v>
      </c>
      <c r="D189" t="s">
        <v>700</v>
      </c>
      <c r="E189" t="s">
        <v>699</v>
      </c>
      <c r="F189" t="s">
        <v>1148</v>
      </c>
      <c r="G189" t="s">
        <v>418</v>
      </c>
      <c r="H189" t="s">
        <v>75</v>
      </c>
      <c r="I189" s="44">
        <f t="shared" si="22"/>
        <v>70267</v>
      </c>
      <c r="J189" s="44">
        <v>943</v>
      </c>
      <c r="K189" s="46">
        <f t="shared" si="23"/>
        <v>1.3420239941935759E-2</v>
      </c>
      <c r="L189" s="45">
        <v>426</v>
      </c>
      <c r="M189" s="46">
        <f t="shared" si="24"/>
        <v>6.0625898359115945E-3</v>
      </c>
      <c r="N189" s="45">
        <f t="shared" si="25"/>
        <v>71636.013420239935</v>
      </c>
      <c r="O189" s="44">
        <v>3762</v>
      </c>
      <c r="P189" s="46">
        <f t="shared" si="26"/>
        <v>5.3538645452346052E-2</v>
      </c>
      <c r="Q189" s="9"/>
      <c r="R189" s="44">
        <v>75398</v>
      </c>
      <c r="T189" s="50"/>
      <c r="U189" s="50"/>
      <c r="V189" s="50"/>
      <c r="W189" s="44">
        <f t="shared" si="32"/>
        <v>25016263.600000001</v>
      </c>
      <c r="X189" s="44">
        <f t="shared" si="27"/>
        <v>1250813.1800000002</v>
      </c>
      <c r="Y189" s="44">
        <f t="shared" si="28"/>
        <v>2501626.3600000003</v>
      </c>
      <c r="Z189" s="44">
        <f t="shared" si="29"/>
        <v>3752439.54</v>
      </c>
      <c r="AA189" s="44">
        <f t="shared" si="30"/>
        <v>5003252.7200000007</v>
      </c>
      <c r="AB189" s="44">
        <f t="shared" si="31"/>
        <v>6254065.9000000004</v>
      </c>
    </row>
    <row r="190" spans="1:28">
      <c r="A190" t="s">
        <v>293</v>
      </c>
      <c r="B190" t="s">
        <v>1033</v>
      </c>
      <c r="C190" t="s">
        <v>1332</v>
      </c>
      <c r="D190" t="s">
        <v>702</v>
      </c>
      <c r="E190" t="s">
        <v>701</v>
      </c>
      <c r="F190" t="s">
        <v>1138</v>
      </c>
      <c r="G190" t="s">
        <v>76</v>
      </c>
      <c r="H190" t="s">
        <v>76</v>
      </c>
      <c r="I190" s="44">
        <f t="shared" si="22"/>
        <v>70607</v>
      </c>
      <c r="J190" s="44">
        <v>881</v>
      </c>
      <c r="K190" s="46">
        <f t="shared" si="23"/>
        <v>1.2477516393558713E-2</v>
      </c>
      <c r="L190" s="45">
        <v>0</v>
      </c>
      <c r="M190" s="46">
        <f t="shared" si="24"/>
        <v>0</v>
      </c>
      <c r="N190" s="45">
        <f t="shared" si="25"/>
        <v>71488.0124775164</v>
      </c>
      <c r="O190" s="44">
        <v>3580</v>
      </c>
      <c r="P190" s="46">
        <f t="shared" si="26"/>
        <v>5.0703188069171609E-2</v>
      </c>
      <c r="Q190" s="9"/>
      <c r="R190" s="44">
        <v>75068</v>
      </c>
      <c r="T190" s="50"/>
      <c r="U190" s="50"/>
      <c r="V190" s="50"/>
      <c r="W190" s="44">
        <f t="shared" si="32"/>
        <v>25091331.600000001</v>
      </c>
      <c r="X190" s="44">
        <f t="shared" si="27"/>
        <v>1254566.58</v>
      </c>
      <c r="Y190" s="44">
        <f t="shared" si="28"/>
        <v>2509133.16</v>
      </c>
      <c r="Z190" s="44">
        <f t="shared" si="29"/>
        <v>3763699.74</v>
      </c>
      <c r="AA190" s="44">
        <f t="shared" si="30"/>
        <v>5018266.32</v>
      </c>
      <c r="AB190" s="44">
        <f t="shared" si="31"/>
        <v>6272832.9000000004</v>
      </c>
    </row>
    <row r="191" spans="1:28">
      <c r="A191" t="s">
        <v>294</v>
      </c>
      <c r="B191" t="s">
        <v>1034</v>
      </c>
      <c r="C191" t="s">
        <v>1333</v>
      </c>
      <c r="D191" t="s">
        <v>704</v>
      </c>
      <c r="E191" t="s">
        <v>703</v>
      </c>
      <c r="F191" t="s">
        <v>1145</v>
      </c>
      <c r="G191" t="s">
        <v>77</v>
      </c>
      <c r="H191" t="s">
        <v>77</v>
      </c>
      <c r="I191" s="44">
        <f t="shared" si="22"/>
        <v>58496</v>
      </c>
      <c r="J191" s="44">
        <v>1710</v>
      </c>
      <c r="K191" s="46">
        <f t="shared" si="23"/>
        <v>2.9232768052516411E-2</v>
      </c>
      <c r="L191" s="45">
        <v>11958</v>
      </c>
      <c r="M191" s="46">
        <f t="shared" si="24"/>
        <v>0.2044242341356674</v>
      </c>
      <c r="N191" s="45">
        <f t="shared" si="25"/>
        <v>72164.029232768051</v>
      </c>
      <c r="O191" s="44">
        <v>2452</v>
      </c>
      <c r="P191" s="46">
        <f t="shared" si="26"/>
        <v>4.1917396061269145E-2</v>
      </c>
      <c r="Q191" s="9"/>
      <c r="R191" s="44">
        <v>74616</v>
      </c>
      <c r="T191" s="50"/>
      <c r="U191" s="50"/>
      <c r="V191" s="50"/>
      <c r="W191" s="44">
        <f t="shared" si="32"/>
        <v>25165947.600000001</v>
      </c>
      <c r="X191" s="44">
        <f t="shared" si="27"/>
        <v>1258297.3800000001</v>
      </c>
      <c r="Y191" s="44">
        <f t="shared" si="28"/>
        <v>2516594.7600000002</v>
      </c>
      <c r="Z191" s="44">
        <f t="shared" si="29"/>
        <v>3774892.14</v>
      </c>
      <c r="AA191" s="44">
        <f t="shared" si="30"/>
        <v>5033189.5200000005</v>
      </c>
      <c r="AB191" s="44">
        <f t="shared" si="31"/>
        <v>6291486.9000000004</v>
      </c>
    </row>
    <row r="192" spans="1:28">
      <c r="A192" t="s">
        <v>295</v>
      </c>
      <c r="B192" t="s">
        <v>1035</v>
      </c>
      <c r="C192" t="s">
        <v>1334</v>
      </c>
      <c r="D192" t="s">
        <v>467</v>
      </c>
      <c r="E192" t="s">
        <v>449</v>
      </c>
      <c r="F192" t="s">
        <v>1134</v>
      </c>
      <c r="G192" t="s">
        <v>1155</v>
      </c>
      <c r="H192" t="s">
        <v>78</v>
      </c>
      <c r="I192" s="44">
        <f t="shared" si="22"/>
        <v>72493</v>
      </c>
      <c r="J192" s="44">
        <v>0</v>
      </c>
      <c r="K192" s="46">
        <f t="shared" si="23"/>
        <v>0</v>
      </c>
      <c r="L192" s="45">
        <v>213</v>
      </c>
      <c r="M192" s="46">
        <f t="shared" si="24"/>
        <v>2.9382147241802659E-3</v>
      </c>
      <c r="N192" s="45">
        <f t="shared" si="25"/>
        <v>72706</v>
      </c>
      <c r="O192" s="44">
        <v>1641</v>
      </c>
      <c r="P192" s="46">
        <f t="shared" si="26"/>
        <v>2.2636668367980357E-2</v>
      </c>
      <c r="Q192" s="9"/>
      <c r="R192" s="44">
        <v>74347</v>
      </c>
      <c r="T192" s="50"/>
      <c r="U192" s="50"/>
      <c r="V192" s="50"/>
      <c r="W192" s="44">
        <f t="shared" si="32"/>
        <v>25240294.600000001</v>
      </c>
      <c r="X192" s="44">
        <f t="shared" si="27"/>
        <v>1262014.7300000002</v>
      </c>
      <c r="Y192" s="44">
        <f t="shared" si="28"/>
        <v>2524029.4600000004</v>
      </c>
      <c r="Z192" s="44">
        <f t="shared" si="29"/>
        <v>3786044.19</v>
      </c>
      <c r="AA192" s="44">
        <f t="shared" si="30"/>
        <v>5048058.9200000009</v>
      </c>
      <c r="AB192" s="44">
        <f t="shared" si="31"/>
        <v>6310073.6500000004</v>
      </c>
    </row>
    <row r="193" spans="1:28">
      <c r="A193" t="s">
        <v>296</v>
      </c>
      <c r="B193" t="s">
        <v>1036</v>
      </c>
      <c r="C193" t="s">
        <v>1335</v>
      </c>
      <c r="D193" t="s">
        <v>706</v>
      </c>
      <c r="E193" t="s">
        <v>705</v>
      </c>
      <c r="F193" t="s">
        <v>1150</v>
      </c>
      <c r="G193" t="s">
        <v>79</v>
      </c>
      <c r="H193" t="s">
        <v>79</v>
      </c>
      <c r="I193" s="44">
        <f t="shared" si="22"/>
        <v>59494</v>
      </c>
      <c r="J193" s="44">
        <v>3655</v>
      </c>
      <c r="K193" s="46">
        <f t="shared" si="23"/>
        <v>6.1434766531078766E-2</v>
      </c>
      <c r="L193" s="45">
        <v>8289</v>
      </c>
      <c r="M193" s="46">
        <f t="shared" si="24"/>
        <v>0.13932497394695265</v>
      </c>
      <c r="N193" s="45">
        <f t="shared" si="25"/>
        <v>71438.06143476654</v>
      </c>
      <c r="O193" s="44">
        <v>2447</v>
      </c>
      <c r="P193" s="46">
        <f t="shared" si="26"/>
        <v>4.1130198003159986E-2</v>
      </c>
      <c r="Q193" s="9"/>
      <c r="R193" s="44">
        <v>73885</v>
      </c>
      <c r="T193" s="50"/>
      <c r="U193" s="50"/>
      <c r="V193" s="50"/>
      <c r="W193" s="44">
        <f t="shared" si="32"/>
        <v>25314179.600000001</v>
      </c>
      <c r="X193" s="44">
        <f t="shared" si="27"/>
        <v>1265708.9800000002</v>
      </c>
      <c r="Y193" s="44">
        <f t="shared" si="28"/>
        <v>2531417.9600000004</v>
      </c>
      <c r="Z193" s="44">
        <f t="shared" si="29"/>
        <v>3797126.94</v>
      </c>
      <c r="AA193" s="44">
        <f t="shared" si="30"/>
        <v>5062835.9200000009</v>
      </c>
      <c r="AB193" s="44">
        <f t="shared" si="31"/>
        <v>6328544.9000000004</v>
      </c>
    </row>
    <row r="194" spans="1:28">
      <c r="A194" t="s">
        <v>297</v>
      </c>
      <c r="B194" t="s">
        <v>1037</v>
      </c>
      <c r="C194" t="s">
        <v>1336</v>
      </c>
      <c r="D194" t="s">
        <v>648</v>
      </c>
      <c r="E194" t="s">
        <v>707</v>
      </c>
      <c r="F194" t="s">
        <v>1130</v>
      </c>
      <c r="G194" t="s">
        <v>415</v>
      </c>
      <c r="H194" t="s">
        <v>38</v>
      </c>
      <c r="I194" s="44">
        <f t="shared" si="22"/>
        <v>59931</v>
      </c>
      <c r="J194" s="44">
        <v>1752</v>
      </c>
      <c r="K194" s="46">
        <f t="shared" si="23"/>
        <v>2.9233618661460681E-2</v>
      </c>
      <c r="L194" s="45">
        <v>8829</v>
      </c>
      <c r="M194" s="46">
        <f t="shared" si="24"/>
        <v>0.14731941732992943</v>
      </c>
      <c r="N194" s="45">
        <f t="shared" si="25"/>
        <v>70512.029233618669</v>
      </c>
      <c r="O194" s="44">
        <v>3111</v>
      </c>
      <c r="P194" s="46">
        <f t="shared" si="26"/>
        <v>5.1909696150573156E-2</v>
      </c>
      <c r="Q194" s="9"/>
      <c r="R194" s="44">
        <v>73623</v>
      </c>
      <c r="T194" s="50"/>
      <c r="U194" s="50"/>
      <c r="V194" s="50"/>
      <c r="W194" s="44">
        <f t="shared" si="32"/>
        <v>25387802.600000001</v>
      </c>
      <c r="X194" s="44">
        <f t="shared" si="27"/>
        <v>1269390.1300000001</v>
      </c>
      <c r="Y194" s="44">
        <f t="shared" si="28"/>
        <v>2538780.2600000002</v>
      </c>
      <c r="Z194" s="44">
        <f t="shared" si="29"/>
        <v>3808170.39</v>
      </c>
      <c r="AA194" s="44">
        <f t="shared" si="30"/>
        <v>5077560.5200000005</v>
      </c>
      <c r="AB194" s="44">
        <f t="shared" si="31"/>
        <v>6346950.6500000004</v>
      </c>
    </row>
    <row r="195" spans="1:28">
      <c r="A195" t="s">
        <v>298</v>
      </c>
      <c r="B195" t="s">
        <v>1038</v>
      </c>
      <c r="C195" t="s">
        <v>1337</v>
      </c>
      <c r="D195" t="s">
        <v>499</v>
      </c>
      <c r="E195" t="s">
        <v>708</v>
      </c>
      <c r="F195" t="s">
        <v>1148</v>
      </c>
      <c r="G195" t="s">
        <v>412</v>
      </c>
      <c r="H195" t="s">
        <v>80</v>
      </c>
      <c r="I195" s="44">
        <f t="shared" si="22"/>
        <v>72814</v>
      </c>
      <c r="J195" s="44">
        <v>728</v>
      </c>
      <c r="K195" s="46">
        <f t="shared" si="23"/>
        <v>9.9980772928283026E-3</v>
      </c>
      <c r="L195" s="45">
        <v>0</v>
      </c>
      <c r="M195" s="46">
        <f t="shared" si="24"/>
        <v>0</v>
      </c>
      <c r="N195" s="45">
        <f t="shared" si="25"/>
        <v>73542.009998077294</v>
      </c>
      <c r="O195" s="44">
        <v>0</v>
      </c>
      <c r="P195" s="46">
        <f t="shared" si="26"/>
        <v>0</v>
      </c>
      <c r="Q195" s="9"/>
      <c r="R195" s="44">
        <v>73542</v>
      </c>
      <c r="T195" s="50"/>
      <c r="U195" s="50"/>
      <c r="V195" s="50"/>
      <c r="W195" s="44">
        <f t="shared" si="32"/>
        <v>25461344.600000001</v>
      </c>
      <c r="X195" s="44">
        <f t="shared" si="27"/>
        <v>1273067.2300000002</v>
      </c>
      <c r="Y195" s="44">
        <f t="shared" si="28"/>
        <v>2546134.4600000004</v>
      </c>
      <c r="Z195" s="44">
        <f t="shared" si="29"/>
        <v>3819201.69</v>
      </c>
      <c r="AA195" s="44">
        <f t="shared" si="30"/>
        <v>5092268.9200000009</v>
      </c>
      <c r="AB195" s="44">
        <f t="shared" si="31"/>
        <v>6365336.1500000004</v>
      </c>
    </row>
    <row r="196" spans="1:28">
      <c r="A196" t="s">
        <v>299</v>
      </c>
      <c r="B196" t="s">
        <v>1039</v>
      </c>
      <c r="C196" t="s">
        <v>1338</v>
      </c>
      <c r="D196" t="s">
        <v>423</v>
      </c>
      <c r="E196" t="s">
        <v>709</v>
      </c>
      <c r="F196" t="s">
        <v>1139</v>
      </c>
      <c r="G196" t="s">
        <v>77</v>
      </c>
      <c r="H196" t="s">
        <v>77</v>
      </c>
      <c r="I196" s="44">
        <f t="shared" si="22"/>
        <v>58746</v>
      </c>
      <c r="J196" s="44">
        <v>3452</v>
      </c>
      <c r="K196" s="46">
        <f t="shared" si="23"/>
        <v>5.876144758792088E-2</v>
      </c>
      <c r="L196" s="45">
        <v>8297</v>
      </c>
      <c r="M196" s="46">
        <f t="shared" si="24"/>
        <v>0.14123514792496511</v>
      </c>
      <c r="N196" s="45">
        <f t="shared" si="25"/>
        <v>70495.058761447581</v>
      </c>
      <c r="O196" s="44">
        <v>1553</v>
      </c>
      <c r="P196" s="46">
        <f t="shared" si="26"/>
        <v>2.6435842440336362E-2</v>
      </c>
      <c r="Q196" s="9"/>
      <c r="R196" s="44">
        <v>72048</v>
      </c>
      <c r="T196" s="50"/>
      <c r="U196" s="50"/>
      <c r="V196" s="50"/>
      <c r="W196" s="44">
        <f t="shared" si="32"/>
        <v>25533392.600000001</v>
      </c>
      <c r="X196" s="44">
        <f t="shared" si="27"/>
        <v>1276669.6300000001</v>
      </c>
      <c r="Y196" s="44">
        <f t="shared" si="28"/>
        <v>2553339.2600000002</v>
      </c>
      <c r="Z196" s="44">
        <f t="shared" si="29"/>
        <v>3830008.89</v>
      </c>
      <c r="AA196" s="44">
        <f t="shared" si="30"/>
        <v>5106678.5200000005</v>
      </c>
      <c r="AB196" s="44">
        <f t="shared" si="31"/>
        <v>6383348.1500000004</v>
      </c>
    </row>
    <row r="197" spans="1:28">
      <c r="A197" t="s">
        <v>300</v>
      </c>
      <c r="B197" t="s">
        <v>1040</v>
      </c>
      <c r="C197" t="s">
        <v>1339</v>
      </c>
      <c r="D197" t="s">
        <v>711</v>
      </c>
      <c r="E197" t="s">
        <v>710</v>
      </c>
      <c r="F197" t="s">
        <v>1131</v>
      </c>
      <c r="G197" t="s">
        <v>66</v>
      </c>
      <c r="H197" t="s">
        <v>66</v>
      </c>
      <c r="I197" s="44">
        <f t="shared" si="22"/>
        <v>61442</v>
      </c>
      <c r="J197" s="44">
        <v>586</v>
      </c>
      <c r="K197" s="46">
        <f t="shared" si="23"/>
        <v>9.5374499528010151E-3</v>
      </c>
      <c r="L197" s="45">
        <v>9543</v>
      </c>
      <c r="M197" s="46">
        <f t="shared" si="24"/>
        <v>0.15531720972624588</v>
      </c>
      <c r="N197" s="45">
        <f t="shared" si="25"/>
        <v>71571.009537449951</v>
      </c>
      <c r="O197" s="44">
        <v>0</v>
      </c>
      <c r="P197" s="46">
        <f t="shared" si="26"/>
        <v>0</v>
      </c>
      <c r="Q197" s="9"/>
      <c r="R197" s="44">
        <v>71571</v>
      </c>
      <c r="T197" s="50"/>
      <c r="U197" s="50"/>
      <c r="V197" s="50"/>
      <c r="W197" s="44">
        <f t="shared" si="32"/>
        <v>25604963.600000001</v>
      </c>
      <c r="X197" s="44">
        <f t="shared" si="27"/>
        <v>1280248.1800000002</v>
      </c>
      <c r="Y197" s="44">
        <f t="shared" si="28"/>
        <v>2560496.3600000003</v>
      </c>
      <c r="Z197" s="44">
        <f t="shared" si="29"/>
        <v>3840744.54</v>
      </c>
      <c r="AA197" s="44">
        <f t="shared" si="30"/>
        <v>5120992.7200000007</v>
      </c>
      <c r="AB197" s="44">
        <f t="shared" si="31"/>
        <v>6401240.9000000004</v>
      </c>
    </row>
    <row r="198" spans="1:28">
      <c r="A198" t="s">
        <v>301</v>
      </c>
      <c r="B198" t="s">
        <v>1041</v>
      </c>
      <c r="C198" t="s">
        <v>1340</v>
      </c>
      <c r="D198" t="s">
        <v>713</v>
      </c>
      <c r="E198" t="s">
        <v>712</v>
      </c>
      <c r="F198" t="s">
        <v>1143</v>
      </c>
      <c r="G198" t="s">
        <v>81</v>
      </c>
      <c r="H198" t="s">
        <v>81</v>
      </c>
      <c r="I198" s="44">
        <f t="shared" si="22"/>
        <v>70759</v>
      </c>
      <c r="J198" s="44">
        <v>0</v>
      </c>
      <c r="K198" s="46">
        <f t="shared" si="23"/>
        <v>0</v>
      </c>
      <c r="L198" s="45">
        <v>603</v>
      </c>
      <c r="M198" s="46">
        <f t="shared" si="24"/>
        <v>8.5218841419466076E-3</v>
      </c>
      <c r="N198" s="45">
        <f t="shared" si="25"/>
        <v>71362</v>
      </c>
      <c r="O198" s="44">
        <v>0</v>
      </c>
      <c r="P198" s="46">
        <f t="shared" si="26"/>
        <v>0</v>
      </c>
      <c r="Q198" s="9"/>
      <c r="R198" s="44">
        <v>71362</v>
      </c>
      <c r="T198" s="50"/>
      <c r="U198" s="50"/>
      <c r="V198" s="50"/>
      <c r="W198" s="44">
        <f t="shared" si="32"/>
        <v>25676325.600000001</v>
      </c>
      <c r="X198" s="44">
        <f t="shared" si="27"/>
        <v>1283816.2800000003</v>
      </c>
      <c r="Y198" s="44">
        <f t="shared" si="28"/>
        <v>2567632.5600000005</v>
      </c>
      <c r="Z198" s="44">
        <f t="shared" si="29"/>
        <v>3851448.84</v>
      </c>
      <c r="AA198" s="44">
        <f t="shared" si="30"/>
        <v>5135265.120000001</v>
      </c>
      <c r="AB198" s="44">
        <f t="shared" si="31"/>
        <v>6419081.4000000004</v>
      </c>
    </row>
    <row r="199" spans="1:28">
      <c r="A199" t="s">
        <v>302</v>
      </c>
      <c r="B199" t="s">
        <v>1042</v>
      </c>
      <c r="C199" t="s">
        <v>1341</v>
      </c>
      <c r="D199" t="s">
        <v>715</v>
      </c>
      <c r="E199" t="s">
        <v>714</v>
      </c>
      <c r="F199" t="s">
        <v>1136</v>
      </c>
      <c r="G199" t="s">
        <v>411</v>
      </c>
      <c r="H199" t="s">
        <v>82</v>
      </c>
      <c r="I199" s="44">
        <f t="shared" si="22"/>
        <v>71033</v>
      </c>
      <c r="J199" s="44">
        <v>0</v>
      </c>
      <c r="K199" s="46">
        <f t="shared" si="23"/>
        <v>0</v>
      </c>
      <c r="L199" s="44">
        <v>263</v>
      </c>
      <c r="M199" s="46">
        <f t="shared" si="24"/>
        <v>3.7025044697534949E-3</v>
      </c>
      <c r="N199" s="45">
        <f t="shared" si="25"/>
        <v>71296</v>
      </c>
      <c r="O199" s="44">
        <v>0</v>
      </c>
      <c r="P199" s="46">
        <f t="shared" si="26"/>
        <v>0</v>
      </c>
      <c r="Q199" s="9"/>
      <c r="R199" s="44">
        <v>71296</v>
      </c>
      <c r="T199" s="50"/>
      <c r="U199" s="50"/>
      <c r="V199" s="50"/>
      <c r="W199" s="44">
        <f t="shared" si="32"/>
        <v>25747621.600000001</v>
      </c>
      <c r="X199" s="44">
        <f t="shared" si="27"/>
        <v>1287381.08</v>
      </c>
      <c r="Y199" s="44">
        <f t="shared" si="28"/>
        <v>2574762.16</v>
      </c>
      <c r="Z199" s="44">
        <f t="shared" si="29"/>
        <v>3862143.24</v>
      </c>
      <c r="AA199" s="44">
        <f t="shared" si="30"/>
        <v>5149524.32</v>
      </c>
      <c r="AB199" s="44">
        <f t="shared" si="31"/>
        <v>6436905.4000000004</v>
      </c>
    </row>
    <row r="200" spans="1:28">
      <c r="A200" t="s">
        <v>303</v>
      </c>
      <c r="B200" t="s">
        <v>1043</v>
      </c>
      <c r="C200" t="s">
        <v>1342</v>
      </c>
      <c r="D200" t="s">
        <v>717</v>
      </c>
      <c r="E200" t="s">
        <v>716</v>
      </c>
      <c r="F200" t="s">
        <v>1137</v>
      </c>
      <c r="G200" t="s">
        <v>407</v>
      </c>
      <c r="H200" t="s">
        <v>18</v>
      </c>
      <c r="I200" s="44">
        <f t="shared" si="22"/>
        <v>48438</v>
      </c>
      <c r="J200" s="44">
        <v>12206</v>
      </c>
      <c r="K200" s="46">
        <f t="shared" si="23"/>
        <v>0.25199223749948385</v>
      </c>
      <c r="L200" s="44">
        <v>5340</v>
      </c>
      <c r="M200" s="46">
        <f t="shared" si="24"/>
        <v>0.11024402328750155</v>
      </c>
      <c r="N200" s="45">
        <f t="shared" si="25"/>
        <v>65984.251992237492</v>
      </c>
      <c r="O200" s="44">
        <v>5196</v>
      </c>
      <c r="P200" s="46">
        <f t="shared" si="26"/>
        <v>0.10727115074941163</v>
      </c>
      <c r="Q200" s="9"/>
      <c r="R200" s="44">
        <v>71180</v>
      </c>
      <c r="T200" s="50">
        <f>COUNT(R10:R200)</f>
        <v>191</v>
      </c>
      <c r="U200" s="51">
        <f>T200/T282</f>
        <v>0.69963369963369959</v>
      </c>
      <c r="V200" s="52" t="s">
        <v>398</v>
      </c>
      <c r="W200" s="44">
        <f t="shared" si="32"/>
        <v>25818801.600000001</v>
      </c>
      <c r="X200" s="44">
        <f t="shared" si="27"/>
        <v>1290940.08</v>
      </c>
      <c r="Y200" s="44">
        <f t="shared" si="28"/>
        <v>2581880.16</v>
      </c>
      <c r="Z200" s="44">
        <f t="shared" si="29"/>
        <v>3872820.24</v>
      </c>
      <c r="AA200" s="44">
        <f t="shared" si="30"/>
        <v>5163760.32</v>
      </c>
      <c r="AB200" s="44">
        <f t="shared" si="31"/>
        <v>6454700.4000000004</v>
      </c>
    </row>
    <row r="201" spans="1:28">
      <c r="A201" t="s">
        <v>304</v>
      </c>
      <c r="B201" t="s">
        <v>1044</v>
      </c>
      <c r="C201" t="s">
        <v>1343</v>
      </c>
      <c r="D201" t="s">
        <v>718</v>
      </c>
      <c r="E201" t="s">
        <v>587</v>
      </c>
      <c r="F201" t="s">
        <v>1136</v>
      </c>
      <c r="G201" t="s">
        <v>83</v>
      </c>
      <c r="H201" t="s">
        <v>83</v>
      </c>
      <c r="I201" s="44">
        <f t="shared" si="22"/>
        <v>61256</v>
      </c>
      <c r="J201" s="44">
        <v>4901</v>
      </c>
      <c r="K201" s="46">
        <f t="shared" si="23"/>
        <v>8.0008488964346355E-2</v>
      </c>
      <c r="L201" s="45">
        <v>0</v>
      </c>
      <c r="M201" s="46">
        <f t="shared" si="24"/>
        <v>0</v>
      </c>
      <c r="N201" s="45">
        <f t="shared" si="25"/>
        <v>66157.080008488963</v>
      </c>
      <c r="O201" s="44">
        <v>3130</v>
      </c>
      <c r="P201" s="46">
        <f t="shared" si="26"/>
        <v>5.1097035392451355E-2</v>
      </c>
      <c r="Q201" s="9"/>
      <c r="R201" s="44">
        <v>69287</v>
      </c>
      <c r="T201" s="50"/>
      <c r="U201" s="50"/>
      <c r="V201" s="50"/>
      <c r="W201" s="44">
        <f t="shared" si="32"/>
        <v>25888088.600000001</v>
      </c>
      <c r="X201" s="44">
        <f t="shared" si="27"/>
        <v>1294404.4300000002</v>
      </c>
      <c r="Y201" s="44">
        <f t="shared" si="28"/>
        <v>2588808.8600000003</v>
      </c>
      <c r="Z201" s="44">
        <f t="shared" si="29"/>
        <v>3883213.29</v>
      </c>
      <c r="AA201" s="44">
        <f t="shared" si="30"/>
        <v>5177617.7200000007</v>
      </c>
      <c r="AB201" s="44">
        <f t="shared" si="31"/>
        <v>6472022.1500000004</v>
      </c>
    </row>
    <row r="202" spans="1:28">
      <c r="A202" t="s">
        <v>305</v>
      </c>
      <c r="B202" t="s">
        <v>1045</v>
      </c>
      <c r="C202" t="s">
        <v>1288</v>
      </c>
      <c r="D202" t="s">
        <v>545</v>
      </c>
      <c r="E202" t="s">
        <v>719</v>
      </c>
      <c r="F202" t="s">
        <v>1133</v>
      </c>
      <c r="G202" t="s">
        <v>407</v>
      </c>
      <c r="H202" t="s">
        <v>18</v>
      </c>
      <c r="I202" s="44">
        <f t="shared" ref="I202:I265" si="33">R202-O202-J202-L202</f>
        <v>60164</v>
      </c>
      <c r="J202" s="44">
        <v>1735</v>
      </c>
      <c r="K202" s="46">
        <f t="shared" si="23"/>
        <v>2.8837843228508742E-2</v>
      </c>
      <c r="L202" s="44">
        <v>1898</v>
      </c>
      <c r="M202" s="46">
        <f t="shared" si="24"/>
        <v>3.1547104580812446E-2</v>
      </c>
      <c r="N202" s="45">
        <f t="shared" si="25"/>
        <v>63797.028837843231</v>
      </c>
      <c r="O202" s="44">
        <v>4397</v>
      </c>
      <c r="P202" s="46">
        <f t="shared" si="26"/>
        <v>7.308357157103916E-2</v>
      </c>
      <c r="Q202" s="9"/>
      <c r="R202" s="44">
        <v>68194</v>
      </c>
      <c r="T202" s="50"/>
      <c r="U202" s="50"/>
      <c r="V202" s="50"/>
      <c r="W202" s="44">
        <f t="shared" si="32"/>
        <v>25956282.600000001</v>
      </c>
      <c r="X202" s="44">
        <f t="shared" si="27"/>
        <v>1297814.1300000001</v>
      </c>
      <c r="Y202" s="44">
        <f t="shared" si="28"/>
        <v>2595628.2600000002</v>
      </c>
      <c r="Z202" s="44">
        <f t="shared" si="29"/>
        <v>3893442.39</v>
      </c>
      <c r="AA202" s="44">
        <f t="shared" si="30"/>
        <v>5191256.5200000005</v>
      </c>
      <c r="AB202" s="44">
        <f t="shared" si="31"/>
        <v>6489070.6500000004</v>
      </c>
    </row>
    <row r="203" spans="1:28">
      <c r="A203" t="s">
        <v>306</v>
      </c>
      <c r="B203" t="s">
        <v>1046</v>
      </c>
      <c r="C203" t="s">
        <v>1344</v>
      </c>
      <c r="D203" t="s">
        <v>720</v>
      </c>
      <c r="E203" t="s">
        <v>497</v>
      </c>
      <c r="F203" t="s">
        <v>1134</v>
      </c>
      <c r="G203" t="s">
        <v>64</v>
      </c>
      <c r="H203" t="s">
        <v>64</v>
      </c>
      <c r="I203" s="44">
        <f t="shared" si="33"/>
        <v>52879</v>
      </c>
      <c r="J203" s="44">
        <v>5130</v>
      </c>
      <c r="K203" s="46">
        <f t="shared" ref="K203:K266" si="34">J203/I203</f>
        <v>9.7013937479906956E-2</v>
      </c>
      <c r="L203" s="45">
        <v>6170</v>
      </c>
      <c r="M203" s="46">
        <f t="shared" ref="M203:M266" si="35">L203/I203</f>
        <v>0.11668148036082376</v>
      </c>
      <c r="N203" s="45">
        <f t="shared" ref="N203:N266" si="36">SUM(I203:L203)</f>
        <v>64179.097013937477</v>
      </c>
      <c r="O203" s="44">
        <v>3863</v>
      </c>
      <c r="P203" s="46">
        <f t="shared" ref="P203:P266" si="37">O203/I203</f>
        <v>7.3053575143251573E-2</v>
      </c>
      <c r="Q203" s="9"/>
      <c r="R203" s="44">
        <v>68042</v>
      </c>
      <c r="T203" s="50"/>
      <c r="U203" s="50"/>
      <c r="V203" s="50"/>
      <c r="W203" s="44">
        <f t="shared" si="32"/>
        <v>26024324.600000001</v>
      </c>
      <c r="X203" s="44">
        <f t="shared" ref="X203:X266" si="38">0.05*W203</f>
        <v>1301216.2300000002</v>
      </c>
      <c r="Y203" s="44">
        <f t="shared" ref="Y203:Y266" si="39">0.1*W203</f>
        <v>2602432.4600000004</v>
      </c>
      <c r="Z203" s="44">
        <f t="shared" ref="Z203:Z266" si="40">0.15*W203</f>
        <v>3903648.69</v>
      </c>
      <c r="AA203" s="44">
        <f t="shared" ref="AA203:AA266" si="41">0.2*W203</f>
        <v>5204864.9200000009</v>
      </c>
      <c r="AB203" s="44">
        <f t="shared" ref="AB203:AB266" si="42">0.25*W203</f>
        <v>6506081.1500000004</v>
      </c>
    </row>
    <row r="204" spans="1:28">
      <c r="A204" t="s">
        <v>307</v>
      </c>
      <c r="B204" t="s">
        <v>1047</v>
      </c>
      <c r="C204" t="s">
        <v>1345</v>
      </c>
      <c r="D204" t="s">
        <v>722</v>
      </c>
      <c r="E204" t="s">
        <v>721</v>
      </c>
      <c r="F204" t="s">
        <v>1145</v>
      </c>
      <c r="G204" t="s">
        <v>84</v>
      </c>
      <c r="H204" t="s">
        <v>84</v>
      </c>
      <c r="I204" s="44">
        <f t="shared" si="33"/>
        <v>48137</v>
      </c>
      <c r="J204" s="44">
        <v>5149</v>
      </c>
      <c r="K204" s="46">
        <f t="shared" si="34"/>
        <v>0.10696553586638137</v>
      </c>
      <c r="L204" s="45">
        <v>9372</v>
      </c>
      <c r="M204" s="46">
        <f t="shared" si="35"/>
        <v>0.19469430999023621</v>
      </c>
      <c r="N204" s="45">
        <f t="shared" si="36"/>
        <v>62658.106965535866</v>
      </c>
      <c r="O204" s="44">
        <v>5095</v>
      </c>
      <c r="P204" s="46">
        <f t="shared" si="37"/>
        <v>0.1058437376654133</v>
      </c>
      <c r="Q204" s="9"/>
      <c r="R204" s="44">
        <v>67753</v>
      </c>
      <c r="T204" s="50"/>
      <c r="U204" s="50"/>
      <c r="V204" s="50"/>
      <c r="W204" s="44">
        <f t="shared" ref="W204:W267" si="43">W203+R204</f>
        <v>26092077.600000001</v>
      </c>
      <c r="X204" s="44">
        <f t="shared" si="38"/>
        <v>1304603.8800000001</v>
      </c>
      <c r="Y204" s="44">
        <f t="shared" si="39"/>
        <v>2609207.7600000002</v>
      </c>
      <c r="Z204" s="44">
        <f t="shared" si="40"/>
        <v>3913811.64</v>
      </c>
      <c r="AA204" s="44">
        <f t="shared" si="41"/>
        <v>5218415.5200000005</v>
      </c>
      <c r="AB204" s="44">
        <f t="shared" si="42"/>
        <v>6523019.4000000004</v>
      </c>
    </row>
    <row r="205" spans="1:28">
      <c r="A205" t="s">
        <v>308</v>
      </c>
      <c r="B205" t="s">
        <v>1048</v>
      </c>
      <c r="C205" t="s">
        <v>1346</v>
      </c>
      <c r="D205" t="s">
        <v>724</v>
      </c>
      <c r="E205" t="s">
        <v>723</v>
      </c>
      <c r="F205" t="s">
        <v>1144</v>
      </c>
      <c r="G205" t="s">
        <v>64</v>
      </c>
      <c r="H205" t="s">
        <v>64</v>
      </c>
      <c r="I205" s="44">
        <f t="shared" si="33"/>
        <v>55944</v>
      </c>
      <c r="J205" s="44">
        <v>3326</v>
      </c>
      <c r="K205" s="46">
        <f t="shared" si="34"/>
        <v>5.9452309452309456E-2</v>
      </c>
      <c r="L205" s="45">
        <v>5432</v>
      </c>
      <c r="M205" s="46">
        <f t="shared" si="35"/>
        <v>9.7097097097097101E-2</v>
      </c>
      <c r="N205" s="45">
        <f t="shared" si="36"/>
        <v>64702.059452309455</v>
      </c>
      <c r="O205" s="44">
        <v>2962</v>
      </c>
      <c r="P205" s="46">
        <f t="shared" si="37"/>
        <v>5.2945802945802943E-2</v>
      </c>
      <c r="Q205" s="9"/>
      <c r="R205" s="44">
        <v>67664</v>
      </c>
      <c r="T205" s="50"/>
      <c r="U205" s="50"/>
      <c r="V205" s="50"/>
      <c r="W205" s="44">
        <f t="shared" si="43"/>
        <v>26159741.600000001</v>
      </c>
      <c r="X205" s="44">
        <f t="shared" si="38"/>
        <v>1307987.08</v>
      </c>
      <c r="Y205" s="44">
        <f t="shared" si="39"/>
        <v>2615974.16</v>
      </c>
      <c r="Z205" s="44">
        <f t="shared" si="40"/>
        <v>3923961.24</v>
      </c>
      <c r="AA205" s="44">
        <f t="shared" si="41"/>
        <v>5231948.32</v>
      </c>
      <c r="AB205" s="44">
        <f t="shared" si="42"/>
        <v>6539935.4000000004</v>
      </c>
    </row>
    <row r="206" spans="1:28">
      <c r="A206" t="s">
        <v>309</v>
      </c>
      <c r="B206" t="s">
        <v>1049</v>
      </c>
      <c r="C206" t="s">
        <v>1347</v>
      </c>
      <c r="D206" t="s">
        <v>726</v>
      </c>
      <c r="E206" t="s">
        <v>725</v>
      </c>
      <c r="F206" t="s">
        <v>1130</v>
      </c>
      <c r="G206" t="s">
        <v>411</v>
      </c>
      <c r="H206" t="s">
        <v>1587</v>
      </c>
      <c r="I206" s="44">
        <f t="shared" si="33"/>
        <v>62787</v>
      </c>
      <c r="J206" s="44">
        <v>2225</v>
      </c>
      <c r="K206" s="46">
        <f t="shared" si="34"/>
        <v>3.5437272046761274E-2</v>
      </c>
      <c r="L206" s="45">
        <v>0</v>
      </c>
      <c r="M206" s="46">
        <f t="shared" si="35"/>
        <v>0</v>
      </c>
      <c r="N206" s="45">
        <f t="shared" si="36"/>
        <v>65012.035437272047</v>
      </c>
      <c r="O206" s="44">
        <v>2643</v>
      </c>
      <c r="P206" s="46">
        <f t="shared" si="37"/>
        <v>4.209470113240002E-2</v>
      </c>
      <c r="Q206" s="9"/>
      <c r="R206" s="44">
        <v>67655</v>
      </c>
      <c r="T206" s="50"/>
      <c r="U206" s="50"/>
      <c r="V206" s="50"/>
      <c r="W206" s="44">
        <f t="shared" si="43"/>
        <v>26227396.600000001</v>
      </c>
      <c r="X206" s="44">
        <f t="shared" si="38"/>
        <v>1311369.83</v>
      </c>
      <c r="Y206" s="44">
        <f t="shared" si="39"/>
        <v>2622739.66</v>
      </c>
      <c r="Z206" s="44">
        <f t="shared" si="40"/>
        <v>3934109.49</v>
      </c>
      <c r="AA206" s="44">
        <f t="shared" si="41"/>
        <v>5245479.32</v>
      </c>
      <c r="AB206" s="44">
        <f t="shared" si="42"/>
        <v>6556849.1500000004</v>
      </c>
    </row>
    <row r="207" spans="1:28">
      <c r="A207" t="s">
        <v>310</v>
      </c>
      <c r="B207" t="s">
        <v>1050</v>
      </c>
      <c r="C207" t="s">
        <v>1348</v>
      </c>
      <c r="D207" t="s">
        <v>728</v>
      </c>
      <c r="E207" t="s">
        <v>727</v>
      </c>
      <c r="F207" t="s">
        <v>1132</v>
      </c>
      <c r="G207" t="s">
        <v>85</v>
      </c>
      <c r="H207" t="s">
        <v>85</v>
      </c>
      <c r="I207" s="44">
        <f t="shared" si="33"/>
        <v>65966</v>
      </c>
      <c r="J207" s="44">
        <v>1319</v>
      </c>
      <c r="K207" s="46">
        <f t="shared" si="34"/>
        <v>1.9995149016159841E-2</v>
      </c>
      <c r="L207" s="45">
        <v>0</v>
      </c>
      <c r="M207" s="46">
        <f t="shared" si="35"/>
        <v>0</v>
      </c>
      <c r="N207" s="45">
        <f t="shared" si="36"/>
        <v>67285.019995149021</v>
      </c>
      <c r="O207" s="44">
        <v>0</v>
      </c>
      <c r="P207" s="46">
        <f t="shared" si="37"/>
        <v>0</v>
      </c>
      <c r="Q207" s="9"/>
      <c r="R207" s="44">
        <v>67285</v>
      </c>
      <c r="T207" s="50"/>
      <c r="U207" s="50"/>
      <c r="V207" s="50"/>
      <c r="W207" s="44">
        <f t="shared" si="43"/>
        <v>26294681.600000001</v>
      </c>
      <c r="X207" s="44">
        <f t="shared" si="38"/>
        <v>1314734.0800000001</v>
      </c>
      <c r="Y207" s="44">
        <f t="shared" si="39"/>
        <v>2629468.1600000001</v>
      </c>
      <c r="Z207" s="44">
        <f t="shared" si="40"/>
        <v>3944202.2400000002</v>
      </c>
      <c r="AA207" s="44">
        <f t="shared" si="41"/>
        <v>5258936.3200000003</v>
      </c>
      <c r="AB207" s="44">
        <f t="shared" si="42"/>
        <v>6573670.4000000004</v>
      </c>
    </row>
    <row r="208" spans="1:28">
      <c r="A208" t="s">
        <v>311</v>
      </c>
      <c r="B208" t="s">
        <v>1051</v>
      </c>
      <c r="C208" t="s">
        <v>1349</v>
      </c>
      <c r="D208" t="s">
        <v>730</v>
      </c>
      <c r="E208" t="s">
        <v>729</v>
      </c>
      <c r="F208" t="s">
        <v>1144</v>
      </c>
      <c r="G208" t="s">
        <v>415</v>
      </c>
      <c r="H208" t="s">
        <v>38</v>
      </c>
      <c r="I208" s="44">
        <f t="shared" si="33"/>
        <v>52064</v>
      </c>
      <c r="J208" s="44">
        <v>2433</v>
      </c>
      <c r="K208" s="46">
        <f t="shared" si="34"/>
        <v>4.673094652735095E-2</v>
      </c>
      <c r="L208" s="45">
        <v>9721</v>
      </c>
      <c r="M208" s="46">
        <f t="shared" si="35"/>
        <v>0.18671250768285189</v>
      </c>
      <c r="N208" s="45">
        <f t="shared" si="36"/>
        <v>64218.046730946524</v>
      </c>
      <c r="O208" s="44">
        <v>2780</v>
      </c>
      <c r="P208" s="46">
        <f t="shared" si="37"/>
        <v>5.3395820528580211E-2</v>
      </c>
      <c r="Q208" s="9"/>
      <c r="R208" s="44">
        <v>66998</v>
      </c>
      <c r="T208" s="50"/>
      <c r="U208" s="50"/>
      <c r="V208" s="50"/>
      <c r="W208" s="44">
        <f t="shared" si="43"/>
        <v>26361679.600000001</v>
      </c>
      <c r="X208" s="44">
        <f t="shared" si="38"/>
        <v>1318083.9800000002</v>
      </c>
      <c r="Y208" s="44">
        <f t="shared" si="39"/>
        <v>2636167.9600000004</v>
      </c>
      <c r="Z208" s="44">
        <f t="shared" si="40"/>
        <v>3954251.94</v>
      </c>
      <c r="AA208" s="44">
        <f t="shared" si="41"/>
        <v>5272335.9200000009</v>
      </c>
      <c r="AB208" s="44">
        <f t="shared" si="42"/>
        <v>6590419.9000000004</v>
      </c>
    </row>
    <row r="209" spans="1:28">
      <c r="A209" t="s">
        <v>312</v>
      </c>
      <c r="B209" t="s">
        <v>1052</v>
      </c>
      <c r="C209" t="s">
        <v>1350</v>
      </c>
      <c r="D209" t="s">
        <v>732</v>
      </c>
      <c r="E209" t="s">
        <v>731</v>
      </c>
      <c r="F209" t="s">
        <v>1146</v>
      </c>
      <c r="G209" t="s">
        <v>64</v>
      </c>
      <c r="H209" t="s">
        <v>64</v>
      </c>
      <c r="I209" s="44">
        <f t="shared" si="33"/>
        <v>54927</v>
      </c>
      <c r="J209" s="44">
        <v>3618</v>
      </c>
      <c r="K209" s="46">
        <f t="shared" si="34"/>
        <v>6.5869244633786656E-2</v>
      </c>
      <c r="L209" s="45">
        <v>3878</v>
      </c>
      <c r="M209" s="46">
        <f t="shared" si="35"/>
        <v>7.0602800080106318E-2</v>
      </c>
      <c r="N209" s="45">
        <f t="shared" si="36"/>
        <v>62423.06586924463</v>
      </c>
      <c r="O209" s="44">
        <v>4442</v>
      </c>
      <c r="P209" s="46">
        <f t="shared" si="37"/>
        <v>8.0870974202122817E-2</v>
      </c>
      <c r="Q209" s="9"/>
      <c r="R209" s="44">
        <v>66865</v>
      </c>
      <c r="T209" s="50"/>
      <c r="U209" s="50"/>
      <c r="V209" s="50"/>
      <c r="W209" s="44">
        <f t="shared" si="43"/>
        <v>26428544.600000001</v>
      </c>
      <c r="X209" s="44">
        <f t="shared" si="38"/>
        <v>1321427.2300000002</v>
      </c>
      <c r="Y209" s="44">
        <f t="shared" si="39"/>
        <v>2642854.4600000004</v>
      </c>
      <c r="Z209" s="44">
        <f t="shared" si="40"/>
        <v>3964281.69</v>
      </c>
      <c r="AA209" s="44">
        <f t="shared" si="41"/>
        <v>5285708.9200000009</v>
      </c>
      <c r="AB209" s="44">
        <f t="shared" si="42"/>
        <v>6607136.1500000004</v>
      </c>
    </row>
    <row r="210" spans="1:28">
      <c r="A210" t="s">
        <v>313</v>
      </c>
      <c r="B210" t="s">
        <v>1053</v>
      </c>
      <c r="C210" t="s">
        <v>1351</v>
      </c>
      <c r="D210" t="s">
        <v>734</v>
      </c>
      <c r="E210" t="s">
        <v>733</v>
      </c>
      <c r="F210" t="s">
        <v>1134</v>
      </c>
      <c r="G210" t="s">
        <v>71</v>
      </c>
      <c r="H210" t="s">
        <v>71</v>
      </c>
      <c r="I210" s="44">
        <f t="shared" si="33"/>
        <v>56449</v>
      </c>
      <c r="J210" s="44">
        <v>2192</v>
      </c>
      <c r="K210" s="46">
        <f t="shared" si="34"/>
        <v>3.8831511629966869E-2</v>
      </c>
      <c r="L210" s="45">
        <v>8187</v>
      </c>
      <c r="M210" s="46">
        <f t="shared" si="35"/>
        <v>0.14503357012524579</v>
      </c>
      <c r="N210" s="45">
        <f t="shared" si="36"/>
        <v>66828.038831511629</v>
      </c>
      <c r="O210" s="44">
        <v>0</v>
      </c>
      <c r="P210" s="46">
        <f t="shared" si="37"/>
        <v>0</v>
      </c>
      <c r="Q210" s="9"/>
      <c r="R210" s="44">
        <v>66828</v>
      </c>
      <c r="T210" s="50"/>
      <c r="U210" s="50"/>
      <c r="V210" s="50"/>
      <c r="W210" s="44">
        <f t="shared" si="43"/>
        <v>26495372.600000001</v>
      </c>
      <c r="X210" s="44">
        <f t="shared" si="38"/>
        <v>1324768.6300000001</v>
      </c>
      <c r="Y210" s="44">
        <f t="shared" si="39"/>
        <v>2649537.2600000002</v>
      </c>
      <c r="Z210" s="44">
        <f t="shared" si="40"/>
        <v>3974305.89</v>
      </c>
      <c r="AA210" s="44">
        <f t="shared" si="41"/>
        <v>5299074.5200000005</v>
      </c>
      <c r="AB210" s="44">
        <f t="shared" si="42"/>
        <v>6623843.1500000004</v>
      </c>
    </row>
    <row r="211" spans="1:28">
      <c r="A211" t="s">
        <v>314</v>
      </c>
      <c r="B211" t="s">
        <v>1054</v>
      </c>
      <c r="C211" t="s">
        <v>1352</v>
      </c>
      <c r="D211" t="s">
        <v>736</v>
      </c>
      <c r="E211" t="s">
        <v>735</v>
      </c>
      <c r="F211" t="s">
        <v>1136</v>
      </c>
      <c r="G211" t="s">
        <v>415</v>
      </c>
      <c r="H211" t="s">
        <v>86</v>
      </c>
      <c r="I211" s="44">
        <f t="shared" si="33"/>
        <v>46930</v>
      </c>
      <c r="J211" s="44">
        <v>4545</v>
      </c>
      <c r="K211" s="46">
        <f t="shared" si="34"/>
        <v>9.6846366929469421E-2</v>
      </c>
      <c r="L211" s="45">
        <v>12126</v>
      </c>
      <c r="M211" s="46">
        <f t="shared" si="35"/>
        <v>0.25838482846793098</v>
      </c>
      <c r="N211" s="45">
        <f t="shared" si="36"/>
        <v>63601.096846366927</v>
      </c>
      <c r="O211" s="44">
        <v>2519</v>
      </c>
      <c r="P211" s="46">
        <f t="shared" si="37"/>
        <v>5.3675687193692735E-2</v>
      </c>
      <c r="Q211" s="9"/>
      <c r="R211" s="44">
        <v>66120</v>
      </c>
      <c r="T211" s="50"/>
      <c r="U211" s="50"/>
      <c r="V211" s="50"/>
      <c r="W211" s="44">
        <f t="shared" si="43"/>
        <v>26561492.600000001</v>
      </c>
      <c r="X211" s="44">
        <f t="shared" si="38"/>
        <v>1328074.6300000001</v>
      </c>
      <c r="Y211" s="44">
        <f t="shared" si="39"/>
        <v>2656149.2600000002</v>
      </c>
      <c r="Z211" s="44">
        <f t="shared" si="40"/>
        <v>3984223.89</v>
      </c>
      <c r="AA211" s="44">
        <f t="shared" si="41"/>
        <v>5312298.5200000005</v>
      </c>
      <c r="AB211" s="44">
        <f t="shared" si="42"/>
        <v>6640373.1500000004</v>
      </c>
    </row>
    <row r="212" spans="1:28">
      <c r="A212" t="s">
        <v>315</v>
      </c>
      <c r="B212" t="s">
        <v>1055</v>
      </c>
      <c r="C212" t="s">
        <v>1353</v>
      </c>
      <c r="D212" t="s">
        <v>493</v>
      </c>
      <c r="E212" t="s">
        <v>737</v>
      </c>
      <c r="F212" t="s">
        <v>1137</v>
      </c>
      <c r="G212" t="s">
        <v>87</v>
      </c>
      <c r="H212" t="s">
        <v>87</v>
      </c>
      <c r="I212" s="44">
        <f t="shared" si="33"/>
        <v>57980</v>
      </c>
      <c r="J212" s="44">
        <v>0</v>
      </c>
      <c r="K212" s="46">
        <f t="shared" si="34"/>
        <v>0</v>
      </c>
      <c r="L212" s="45">
        <v>6640</v>
      </c>
      <c r="M212" s="46">
        <f t="shared" si="35"/>
        <v>0.11452224905139703</v>
      </c>
      <c r="N212" s="45">
        <f t="shared" si="36"/>
        <v>64620</v>
      </c>
      <c r="O212" s="44">
        <v>1416</v>
      </c>
      <c r="P212" s="46">
        <f t="shared" si="37"/>
        <v>2.4422214556743704E-2</v>
      </c>
      <c r="Q212" s="9"/>
      <c r="R212" s="44">
        <v>66036</v>
      </c>
      <c r="T212" s="50"/>
      <c r="U212" s="50"/>
      <c r="V212" s="50"/>
      <c r="W212" s="44">
        <f t="shared" si="43"/>
        <v>26627528.600000001</v>
      </c>
      <c r="X212" s="44">
        <f t="shared" si="38"/>
        <v>1331376.4300000002</v>
      </c>
      <c r="Y212" s="44">
        <f t="shared" si="39"/>
        <v>2662752.8600000003</v>
      </c>
      <c r="Z212" s="44">
        <f t="shared" si="40"/>
        <v>3994129.29</v>
      </c>
      <c r="AA212" s="44">
        <f t="shared" si="41"/>
        <v>5325505.7200000007</v>
      </c>
      <c r="AB212" s="44">
        <f t="shared" si="42"/>
        <v>6656882.1500000004</v>
      </c>
    </row>
    <row r="213" spans="1:28">
      <c r="A213" t="s">
        <v>316</v>
      </c>
      <c r="B213" t="s">
        <v>1056</v>
      </c>
      <c r="C213" t="s">
        <v>1354</v>
      </c>
      <c r="D213" t="s">
        <v>738</v>
      </c>
      <c r="E213" t="s">
        <v>673</v>
      </c>
      <c r="F213" t="s">
        <v>1140</v>
      </c>
      <c r="G213" t="s">
        <v>88</v>
      </c>
      <c r="H213" t="s">
        <v>88</v>
      </c>
      <c r="I213" s="44">
        <f t="shared" si="33"/>
        <v>63897</v>
      </c>
      <c r="J213" s="44">
        <v>685</v>
      </c>
      <c r="K213" s="46">
        <f t="shared" si="34"/>
        <v>1.0720378108518397E-2</v>
      </c>
      <c r="L213" s="45">
        <v>0</v>
      </c>
      <c r="M213" s="46">
        <f t="shared" si="35"/>
        <v>0</v>
      </c>
      <c r="N213" s="45">
        <f t="shared" si="36"/>
        <v>64582.010720378108</v>
      </c>
      <c r="O213" s="44">
        <v>0</v>
      </c>
      <c r="P213" s="46">
        <f t="shared" si="37"/>
        <v>0</v>
      </c>
      <c r="Q213" s="9"/>
      <c r="R213" s="44">
        <v>64582</v>
      </c>
      <c r="T213" s="50"/>
      <c r="U213" s="50"/>
      <c r="V213" s="50"/>
      <c r="W213" s="44">
        <f t="shared" si="43"/>
        <v>26692110.600000001</v>
      </c>
      <c r="X213" s="44">
        <f t="shared" si="38"/>
        <v>1334605.5300000003</v>
      </c>
      <c r="Y213" s="44">
        <f t="shared" si="39"/>
        <v>2669211.0600000005</v>
      </c>
      <c r="Z213" s="44">
        <f t="shared" si="40"/>
        <v>4003816.59</v>
      </c>
      <c r="AA213" s="44">
        <f t="shared" si="41"/>
        <v>5338422.120000001</v>
      </c>
      <c r="AB213" s="44">
        <f t="shared" si="42"/>
        <v>6673027.6500000004</v>
      </c>
    </row>
    <row r="214" spans="1:28">
      <c r="A214" t="s">
        <v>317</v>
      </c>
      <c r="B214" t="s">
        <v>1057</v>
      </c>
      <c r="C214" t="s">
        <v>1355</v>
      </c>
      <c r="D214" t="s">
        <v>507</v>
      </c>
      <c r="E214" t="s">
        <v>739</v>
      </c>
      <c r="F214" t="s">
        <v>1132</v>
      </c>
      <c r="G214" t="s">
        <v>89</v>
      </c>
      <c r="H214" t="s">
        <v>89</v>
      </c>
      <c r="I214" s="44">
        <f t="shared" si="33"/>
        <v>54431</v>
      </c>
      <c r="J214" s="44">
        <v>4978</v>
      </c>
      <c r="K214" s="46">
        <f t="shared" si="34"/>
        <v>9.1455236905439913E-2</v>
      </c>
      <c r="L214" s="45">
        <v>568</v>
      </c>
      <c r="M214" s="46">
        <f t="shared" si="35"/>
        <v>1.043522992412412E-2</v>
      </c>
      <c r="N214" s="45">
        <f t="shared" si="36"/>
        <v>59977.091455236907</v>
      </c>
      <c r="O214" s="44">
        <v>4259</v>
      </c>
      <c r="P214" s="46">
        <f t="shared" si="37"/>
        <v>7.8245852547261671E-2</v>
      </c>
      <c r="Q214" s="9"/>
      <c r="R214" s="44">
        <v>64236</v>
      </c>
      <c r="T214" s="50"/>
      <c r="U214" s="50"/>
      <c r="V214" s="50"/>
      <c r="W214" s="44">
        <f t="shared" si="43"/>
        <v>26756346.600000001</v>
      </c>
      <c r="X214" s="44">
        <f t="shared" si="38"/>
        <v>1337817.33</v>
      </c>
      <c r="Y214" s="44">
        <f t="shared" si="39"/>
        <v>2675634.66</v>
      </c>
      <c r="Z214" s="44">
        <f t="shared" si="40"/>
        <v>4013451.99</v>
      </c>
      <c r="AA214" s="44">
        <f t="shared" si="41"/>
        <v>5351269.32</v>
      </c>
      <c r="AB214" s="44">
        <f t="shared" si="42"/>
        <v>6689086.6500000004</v>
      </c>
    </row>
    <row r="215" spans="1:28">
      <c r="A215" t="s">
        <v>318</v>
      </c>
      <c r="B215" t="s">
        <v>1058</v>
      </c>
      <c r="C215" t="s">
        <v>1356</v>
      </c>
      <c r="D215" t="s">
        <v>741</v>
      </c>
      <c r="E215" t="s">
        <v>740</v>
      </c>
      <c r="F215" t="s">
        <v>1134</v>
      </c>
      <c r="G215" t="s">
        <v>65</v>
      </c>
      <c r="H215" t="s">
        <v>65</v>
      </c>
      <c r="I215" s="44">
        <f t="shared" si="33"/>
        <v>61760</v>
      </c>
      <c r="J215" s="44">
        <v>0</v>
      </c>
      <c r="K215" s="46">
        <f t="shared" si="34"/>
        <v>0</v>
      </c>
      <c r="L215" s="45">
        <v>2289</v>
      </c>
      <c r="M215" s="46">
        <f t="shared" si="35"/>
        <v>3.7062823834196894E-2</v>
      </c>
      <c r="N215" s="45">
        <f t="shared" si="36"/>
        <v>64049</v>
      </c>
      <c r="O215" s="44">
        <v>0</v>
      </c>
      <c r="P215" s="46">
        <f t="shared" si="37"/>
        <v>0</v>
      </c>
      <c r="Q215" s="9"/>
      <c r="R215" s="44">
        <v>64049</v>
      </c>
      <c r="T215" s="50"/>
      <c r="U215" s="50"/>
      <c r="V215" s="50"/>
      <c r="W215" s="44">
        <f t="shared" si="43"/>
        <v>26820395.600000001</v>
      </c>
      <c r="X215" s="44">
        <f t="shared" si="38"/>
        <v>1341019.7800000003</v>
      </c>
      <c r="Y215" s="44">
        <f t="shared" si="39"/>
        <v>2682039.5600000005</v>
      </c>
      <c r="Z215" s="44">
        <f t="shared" si="40"/>
        <v>4023059.34</v>
      </c>
      <c r="AA215" s="44">
        <f t="shared" si="41"/>
        <v>5364079.120000001</v>
      </c>
      <c r="AB215" s="44">
        <f t="shared" si="42"/>
        <v>6705098.9000000004</v>
      </c>
    </row>
    <row r="216" spans="1:28">
      <c r="A216" t="s">
        <v>319</v>
      </c>
      <c r="B216" t="s">
        <v>1059</v>
      </c>
      <c r="C216" t="s">
        <v>1357</v>
      </c>
      <c r="D216" t="s">
        <v>743</v>
      </c>
      <c r="E216" t="s">
        <v>742</v>
      </c>
      <c r="F216" t="s">
        <v>1134</v>
      </c>
      <c r="G216" t="s">
        <v>407</v>
      </c>
      <c r="H216" t="s">
        <v>18</v>
      </c>
      <c r="I216" s="44">
        <f t="shared" si="33"/>
        <v>58189</v>
      </c>
      <c r="J216" s="44">
        <v>828</v>
      </c>
      <c r="K216" s="46">
        <f t="shared" si="34"/>
        <v>1.4229493546890305E-2</v>
      </c>
      <c r="L216" s="44">
        <v>3066</v>
      </c>
      <c r="M216" s="46">
        <f t="shared" si="35"/>
        <v>5.2690371032325697E-2</v>
      </c>
      <c r="N216" s="45">
        <f t="shared" si="36"/>
        <v>62083.01422949355</v>
      </c>
      <c r="O216" s="44">
        <v>1872</v>
      </c>
      <c r="P216" s="46">
        <f t="shared" si="37"/>
        <v>3.2171028888621563E-2</v>
      </c>
      <c r="Q216" s="9"/>
      <c r="R216" s="44">
        <v>63955</v>
      </c>
      <c r="T216" s="50"/>
      <c r="U216" s="50"/>
      <c r="V216" s="50"/>
      <c r="W216" s="44">
        <f t="shared" si="43"/>
        <v>26884350.600000001</v>
      </c>
      <c r="X216" s="44">
        <f t="shared" si="38"/>
        <v>1344217.5300000003</v>
      </c>
      <c r="Y216" s="44">
        <f t="shared" si="39"/>
        <v>2688435.0600000005</v>
      </c>
      <c r="Z216" s="44">
        <f t="shared" si="40"/>
        <v>4032652.59</v>
      </c>
      <c r="AA216" s="44">
        <f t="shared" si="41"/>
        <v>5376870.120000001</v>
      </c>
      <c r="AB216" s="44">
        <f t="shared" si="42"/>
        <v>6721087.6500000004</v>
      </c>
    </row>
    <row r="217" spans="1:28">
      <c r="A217" t="s">
        <v>320</v>
      </c>
      <c r="B217" t="s">
        <v>1060</v>
      </c>
      <c r="C217" t="s">
        <v>1358</v>
      </c>
      <c r="D217" t="s">
        <v>477</v>
      </c>
      <c r="E217" t="s">
        <v>744</v>
      </c>
      <c r="F217" t="s">
        <v>1137</v>
      </c>
      <c r="G217" t="s">
        <v>64</v>
      </c>
      <c r="H217" t="s">
        <v>64</v>
      </c>
      <c r="I217" s="44">
        <f t="shared" si="33"/>
        <v>53531</v>
      </c>
      <c r="J217" s="44">
        <v>1608</v>
      </c>
      <c r="K217" s="46">
        <f t="shared" si="34"/>
        <v>3.003866918234294E-2</v>
      </c>
      <c r="L217" s="45">
        <v>6123</v>
      </c>
      <c r="M217" s="46">
        <f t="shared" si="35"/>
        <v>0.11438232052455587</v>
      </c>
      <c r="N217" s="45">
        <f t="shared" si="36"/>
        <v>61262.030038669182</v>
      </c>
      <c r="O217" s="44">
        <v>2598</v>
      </c>
      <c r="P217" s="46">
        <f t="shared" si="37"/>
        <v>4.853262595505408E-2</v>
      </c>
      <c r="Q217" s="9"/>
      <c r="R217" s="44">
        <v>63860</v>
      </c>
      <c r="T217" s="50"/>
      <c r="U217" s="50"/>
      <c r="V217" s="50"/>
      <c r="W217" s="44">
        <f t="shared" si="43"/>
        <v>26948210.600000001</v>
      </c>
      <c r="X217" s="44">
        <f t="shared" si="38"/>
        <v>1347410.5300000003</v>
      </c>
      <c r="Y217" s="44">
        <f t="shared" si="39"/>
        <v>2694821.0600000005</v>
      </c>
      <c r="Z217" s="44">
        <f t="shared" si="40"/>
        <v>4042231.59</v>
      </c>
      <c r="AA217" s="44">
        <f t="shared" si="41"/>
        <v>5389642.120000001</v>
      </c>
      <c r="AB217" s="44">
        <f t="shared" si="42"/>
        <v>6737052.6500000004</v>
      </c>
    </row>
    <row r="218" spans="1:28">
      <c r="A218" t="s">
        <v>321</v>
      </c>
      <c r="B218" t="s">
        <v>1061</v>
      </c>
      <c r="C218" t="s">
        <v>1359</v>
      </c>
      <c r="D218" t="s">
        <v>746</v>
      </c>
      <c r="E218" t="s">
        <v>745</v>
      </c>
      <c r="F218" t="s">
        <v>1141</v>
      </c>
      <c r="G218" t="s">
        <v>417</v>
      </c>
      <c r="H218" t="s">
        <v>90</v>
      </c>
      <c r="I218" s="44">
        <f t="shared" si="33"/>
        <v>56717</v>
      </c>
      <c r="J218" s="44">
        <v>3075</v>
      </c>
      <c r="K218" s="46">
        <f t="shared" si="34"/>
        <v>5.4216548830156745E-2</v>
      </c>
      <c r="L218" s="45">
        <v>773</v>
      </c>
      <c r="M218" s="46">
        <f t="shared" si="35"/>
        <v>1.3629070649011759E-2</v>
      </c>
      <c r="N218" s="45">
        <f t="shared" si="36"/>
        <v>60565.05421654883</v>
      </c>
      <c r="O218" s="44">
        <v>3061</v>
      </c>
      <c r="P218" s="46">
        <f t="shared" si="37"/>
        <v>5.3969709258247088E-2</v>
      </c>
      <c r="Q218" s="9"/>
      <c r="R218" s="44">
        <v>63626</v>
      </c>
      <c r="T218" s="50"/>
      <c r="U218" s="50"/>
      <c r="V218" s="50"/>
      <c r="W218" s="44">
        <f t="shared" si="43"/>
        <v>27011836.600000001</v>
      </c>
      <c r="X218" s="44">
        <f t="shared" si="38"/>
        <v>1350591.83</v>
      </c>
      <c r="Y218" s="44">
        <f t="shared" si="39"/>
        <v>2701183.66</v>
      </c>
      <c r="Z218" s="44">
        <f t="shared" si="40"/>
        <v>4051775.49</v>
      </c>
      <c r="AA218" s="44">
        <f t="shared" si="41"/>
        <v>5402367.3200000003</v>
      </c>
      <c r="AB218" s="44">
        <f t="shared" si="42"/>
        <v>6752959.1500000004</v>
      </c>
    </row>
    <row r="219" spans="1:28">
      <c r="A219" t="s">
        <v>322</v>
      </c>
      <c r="B219" t="s">
        <v>1062</v>
      </c>
      <c r="C219" t="s">
        <v>1360</v>
      </c>
      <c r="D219" t="s">
        <v>525</v>
      </c>
      <c r="E219" t="s">
        <v>747</v>
      </c>
      <c r="F219" t="s">
        <v>1148</v>
      </c>
      <c r="G219" t="s">
        <v>77</v>
      </c>
      <c r="H219" t="s">
        <v>77</v>
      </c>
      <c r="I219" s="44">
        <f t="shared" si="33"/>
        <v>52148</v>
      </c>
      <c r="J219" s="44">
        <v>960</v>
      </c>
      <c r="K219" s="46">
        <f t="shared" si="34"/>
        <v>1.8409143207793206E-2</v>
      </c>
      <c r="L219" s="45">
        <v>8409</v>
      </c>
      <c r="M219" s="46">
        <f t="shared" si="35"/>
        <v>0.1612525887857636</v>
      </c>
      <c r="N219" s="45">
        <f t="shared" si="36"/>
        <v>61517.018409143209</v>
      </c>
      <c r="O219" s="44">
        <v>1378</v>
      </c>
      <c r="P219" s="46">
        <f t="shared" si="37"/>
        <v>2.642479097951983E-2</v>
      </c>
      <c r="Q219" s="9"/>
      <c r="R219" s="44">
        <v>62895</v>
      </c>
      <c r="T219" s="50"/>
      <c r="U219" s="50"/>
      <c r="V219" s="50"/>
      <c r="W219" s="44">
        <f t="shared" si="43"/>
        <v>27074731.600000001</v>
      </c>
      <c r="X219" s="44">
        <f t="shared" si="38"/>
        <v>1353736.58</v>
      </c>
      <c r="Y219" s="44">
        <f t="shared" si="39"/>
        <v>2707473.16</v>
      </c>
      <c r="Z219" s="44">
        <f t="shared" si="40"/>
        <v>4061209.74</v>
      </c>
      <c r="AA219" s="44">
        <f t="shared" si="41"/>
        <v>5414946.3200000003</v>
      </c>
      <c r="AB219" s="44">
        <f t="shared" si="42"/>
        <v>6768682.9000000004</v>
      </c>
    </row>
    <row r="220" spans="1:28">
      <c r="A220" t="s">
        <v>323</v>
      </c>
      <c r="B220" t="s">
        <v>1063</v>
      </c>
      <c r="C220" t="s">
        <v>1361</v>
      </c>
      <c r="D220" t="s">
        <v>749</v>
      </c>
      <c r="E220" t="s">
        <v>748</v>
      </c>
      <c r="F220" t="s">
        <v>1146</v>
      </c>
      <c r="G220" t="s">
        <v>91</v>
      </c>
      <c r="H220" t="s">
        <v>91</v>
      </c>
      <c r="I220" s="44">
        <f t="shared" si="33"/>
        <v>62717</v>
      </c>
      <c r="J220" s="44">
        <v>0</v>
      </c>
      <c r="K220" s="46">
        <f t="shared" si="34"/>
        <v>0</v>
      </c>
      <c r="L220" s="45">
        <v>0</v>
      </c>
      <c r="M220" s="46">
        <f t="shared" si="35"/>
        <v>0</v>
      </c>
      <c r="N220" s="45">
        <f t="shared" si="36"/>
        <v>62717</v>
      </c>
      <c r="O220" s="44">
        <v>0</v>
      </c>
      <c r="P220" s="46">
        <f t="shared" si="37"/>
        <v>0</v>
      </c>
      <c r="Q220" s="9"/>
      <c r="R220" s="44">
        <v>62717</v>
      </c>
      <c r="T220" s="50"/>
      <c r="U220" s="50"/>
      <c r="V220" s="50"/>
      <c r="W220" s="44">
        <f t="shared" si="43"/>
        <v>27137448.600000001</v>
      </c>
      <c r="X220" s="44">
        <f t="shared" si="38"/>
        <v>1356872.4300000002</v>
      </c>
      <c r="Y220" s="44">
        <f t="shared" si="39"/>
        <v>2713744.8600000003</v>
      </c>
      <c r="Z220" s="44">
        <f t="shared" si="40"/>
        <v>4070617.29</v>
      </c>
      <c r="AA220" s="44">
        <f t="shared" si="41"/>
        <v>5427489.7200000007</v>
      </c>
      <c r="AB220" s="44">
        <f t="shared" si="42"/>
        <v>6784362.1500000004</v>
      </c>
    </row>
    <row r="221" spans="1:28">
      <c r="A221" t="s">
        <v>324</v>
      </c>
      <c r="B221" t="s">
        <v>1064</v>
      </c>
      <c r="C221" t="s">
        <v>1362</v>
      </c>
      <c r="D221" t="s">
        <v>751</v>
      </c>
      <c r="E221" t="s">
        <v>750</v>
      </c>
      <c r="F221" t="s">
        <v>1137</v>
      </c>
      <c r="G221" t="s">
        <v>92</v>
      </c>
      <c r="H221" t="s">
        <v>92</v>
      </c>
      <c r="I221" s="44">
        <f t="shared" si="33"/>
        <v>62717</v>
      </c>
      <c r="J221" s="44">
        <v>0</v>
      </c>
      <c r="K221" s="46">
        <f t="shared" si="34"/>
        <v>0</v>
      </c>
      <c r="L221" s="45">
        <v>0</v>
      </c>
      <c r="M221" s="46">
        <f t="shared" si="35"/>
        <v>0</v>
      </c>
      <c r="N221" s="45">
        <f t="shared" si="36"/>
        <v>62717</v>
      </c>
      <c r="O221" s="44">
        <v>0</v>
      </c>
      <c r="P221" s="46">
        <f t="shared" si="37"/>
        <v>0</v>
      </c>
      <c r="Q221" s="9"/>
      <c r="R221" s="44">
        <v>62717</v>
      </c>
      <c r="T221" s="50"/>
      <c r="U221" s="50"/>
      <c r="V221" s="50"/>
      <c r="W221" s="44">
        <f t="shared" si="43"/>
        <v>27200165.600000001</v>
      </c>
      <c r="X221" s="44">
        <f t="shared" si="38"/>
        <v>1360008.2800000003</v>
      </c>
      <c r="Y221" s="44">
        <f t="shared" si="39"/>
        <v>2720016.5600000005</v>
      </c>
      <c r="Z221" s="44">
        <f t="shared" si="40"/>
        <v>4080024.84</v>
      </c>
      <c r="AA221" s="44">
        <f t="shared" si="41"/>
        <v>5440033.120000001</v>
      </c>
      <c r="AB221" s="44">
        <f t="shared" si="42"/>
        <v>6800041.4000000004</v>
      </c>
    </row>
    <row r="222" spans="1:28">
      <c r="A222" t="s">
        <v>325</v>
      </c>
      <c r="B222" t="s">
        <v>1065</v>
      </c>
      <c r="C222" t="s">
        <v>1363</v>
      </c>
      <c r="D222" t="s">
        <v>479</v>
      </c>
      <c r="E222" t="s">
        <v>752</v>
      </c>
      <c r="F222" t="s">
        <v>1135</v>
      </c>
      <c r="G222" t="s">
        <v>93</v>
      </c>
      <c r="H222" t="s">
        <v>93</v>
      </c>
      <c r="I222" s="44">
        <f t="shared" si="33"/>
        <v>57531</v>
      </c>
      <c r="J222" s="44">
        <v>716</v>
      </c>
      <c r="K222" s="46">
        <f t="shared" si="34"/>
        <v>1.2445464184526604E-2</v>
      </c>
      <c r="L222" s="45">
        <v>4234</v>
      </c>
      <c r="M222" s="46">
        <f t="shared" si="35"/>
        <v>7.3595105247605638E-2</v>
      </c>
      <c r="N222" s="45">
        <f t="shared" si="36"/>
        <v>62481.012445464185</v>
      </c>
      <c r="O222" s="44">
        <v>0</v>
      </c>
      <c r="P222" s="46">
        <f t="shared" si="37"/>
        <v>0</v>
      </c>
      <c r="Q222" s="9"/>
      <c r="R222" s="44">
        <v>62481</v>
      </c>
      <c r="T222" s="50"/>
      <c r="U222" s="50"/>
      <c r="V222" s="50"/>
      <c r="W222" s="44">
        <f t="shared" si="43"/>
        <v>27262646.600000001</v>
      </c>
      <c r="X222" s="44">
        <f t="shared" si="38"/>
        <v>1363132.33</v>
      </c>
      <c r="Y222" s="44">
        <f t="shared" si="39"/>
        <v>2726264.66</v>
      </c>
      <c r="Z222" s="44">
        <f t="shared" si="40"/>
        <v>4089396.99</v>
      </c>
      <c r="AA222" s="44">
        <f t="shared" si="41"/>
        <v>5452529.3200000003</v>
      </c>
      <c r="AB222" s="44">
        <f t="shared" si="42"/>
        <v>6815661.6500000004</v>
      </c>
    </row>
    <row r="223" spans="1:28">
      <c r="A223" t="s">
        <v>326</v>
      </c>
      <c r="B223" t="s">
        <v>1066</v>
      </c>
      <c r="C223" t="s">
        <v>1364</v>
      </c>
      <c r="D223" t="s">
        <v>754</v>
      </c>
      <c r="E223" t="s">
        <v>753</v>
      </c>
      <c r="F223" t="s">
        <v>1140</v>
      </c>
      <c r="G223" t="s">
        <v>94</v>
      </c>
      <c r="H223" t="s">
        <v>94</v>
      </c>
      <c r="I223" s="44">
        <f t="shared" si="33"/>
        <v>56194</v>
      </c>
      <c r="J223" s="44">
        <v>3330</v>
      </c>
      <c r="K223" s="46">
        <f t="shared" si="34"/>
        <v>5.9258995622308429E-2</v>
      </c>
      <c r="L223" s="45">
        <v>2810</v>
      </c>
      <c r="M223" s="46">
        <f t="shared" si="35"/>
        <v>5.0005338648254259E-2</v>
      </c>
      <c r="N223" s="45">
        <f t="shared" si="36"/>
        <v>62334.059258995621</v>
      </c>
      <c r="O223" s="44">
        <v>0</v>
      </c>
      <c r="P223" s="46">
        <f t="shared" si="37"/>
        <v>0</v>
      </c>
      <c r="Q223" s="9"/>
      <c r="R223" s="44">
        <v>62334</v>
      </c>
      <c r="T223" s="50"/>
      <c r="U223" s="50"/>
      <c r="V223" s="50"/>
      <c r="W223" s="44">
        <f t="shared" si="43"/>
        <v>27324980.600000001</v>
      </c>
      <c r="X223" s="44">
        <f t="shared" si="38"/>
        <v>1366249.0300000003</v>
      </c>
      <c r="Y223" s="44">
        <f t="shared" si="39"/>
        <v>2732498.0600000005</v>
      </c>
      <c r="Z223" s="44">
        <f t="shared" si="40"/>
        <v>4098747.09</v>
      </c>
      <c r="AA223" s="44">
        <f t="shared" si="41"/>
        <v>5464996.120000001</v>
      </c>
      <c r="AB223" s="44">
        <f t="shared" si="42"/>
        <v>6831245.1500000004</v>
      </c>
    </row>
    <row r="224" spans="1:28">
      <c r="A224" t="s">
        <v>327</v>
      </c>
      <c r="B224" t="s">
        <v>1067</v>
      </c>
      <c r="C224" t="s">
        <v>1365</v>
      </c>
      <c r="D224" t="s">
        <v>756</v>
      </c>
      <c r="E224" t="s">
        <v>755</v>
      </c>
      <c r="F224" t="s">
        <v>1133</v>
      </c>
      <c r="G224" t="s">
        <v>76</v>
      </c>
      <c r="H224" t="s">
        <v>76</v>
      </c>
      <c r="I224" s="44">
        <f t="shared" si="33"/>
        <v>62298</v>
      </c>
      <c r="J224" s="44">
        <v>0</v>
      </c>
      <c r="K224" s="46">
        <f t="shared" si="34"/>
        <v>0</v>
      </c>
      <c r="L224" s="45">
        <v>0</v>
      </c>
      <c r="M224" s="46">
        <f t="shared" si="35"/>
        <v>0</v>
      </c>
      <c r="N224" s="45">
        <f t="shared" si="36"/>
        <v>62298</v>
      </c>
      <c r="O224" s="44">
        <v>0</v>
      </c>
      <c r="P224" s="46">
        <f t="shared" si="37"/>
        <v>0</v>
      </c>
      <c r="Q224" s="9"/>
      <c r="R224" s="44">
        <v>62298</v>
      </c>
      <c r="T224" s="50"/>
      <c r="U224" s="50"/>
      <c r="V224" s="50"/>
      <c r="W224" s="44">
        <f t="shared" si="43"/>
        <v>27387278.600000001</v>
      </c>
      <c r="X224" s="44">
        <f t="shared" si="38"/>
        <v>1369363.9300000002</v>
      </c>
      <c r="Y224" s="44">
        <f t="shared" si="39"/>
        <v>2738727.8600000003</v>
      </c>
      <c r="Z224" s="44">
        <f t="shared" si="40"/>
        <v>4108091.79</v>
      </c>
      <c r="AA224" s="44">
        <f t="shared" si="41"/>
        <v>5477455.7200000007</v>
      </c>
      <c r="AB224" s="44">
        <f t="shared" si="42"/>
        <v>6846819.6500000004</v>
      </c>
    </row>
    <row r="225" spans="1:28">
      <c r="A225" t="s">
        <v>328</v>
      </c>
      <c r="B225" t="s">
        <v>1068</v>
      </c>
      <c r="C225" t="s">
        <v>1366</v>
      </c>
      <c r="D225" t="s">
        <v>758</v>
      </c>
      <c r="E225" t="s">
        <v>757</v>
      </c>
      <c r="F225" t="s">
        <v>1135</v>
      </c>
      <c r="G225" t="s">
        <v>95</v>
      </c>
      <c r="H225" t="s">
        <v>95</v>
      </c>
      <c r="I225" s="44">
        <f t="shared" si="33"/>
        <v>59762</v>
      </c>
      <c r="J225" s="44">
        <v>1793</v>
      </c>
      <c r="K225" s="46">
        <f t="shared" si="34"/>
        <v>3.0002342625748805E-2</v>
      </c>
      <c r="L225" s="45">
        <v>0</v>
      </c>
      <c r="M225" s="46">
        <f t="shared" si="35"/>
        <v>0</v>
      </c>
      <c r="N225" s="45">
        <f t="shared" si="36"/>
        <v>61555.030002342624</v>
      </c>
      <c r="O225" s="44">
        <v>0</v>
      </c>
      <c r="P225" s="46">
        <f t="shared" si="37"/>
        <v>0</v>
      </c>
      <c r="Q225" s="9"/>
      <c r="R225" s="44">
        <v>61555</v>
      </c>
      <c r="T225" s="50"/>
      <c r="U225" s="50"/>
      <c r="V225" s="50"/>
      <c r="W225" s="44">
        <f t="shared" si="43"/>
        <v>27448833.600000001</v>
      </c>
      <c r="X225" s="44">
        <f t="shared" si="38"/>
        <v>1372441.6800000002</v>
      </c>
      <c r="Y225" s="44">
        <f t="shared" si="39"/>
        <v>2744883.3600000003</v>
      </c>
      <c r="Z225" s="44">
        <f t="shared" si="40"/>
        <v>4117325.04</v>
      </c>
      <c r="AA225" s="44">
        <f t="shared" si="41"/>
        <v>5489766.7200000007</v>
      </c>
      <c r="AB225" s="44">
        <f t="shared" si="42"/>
        <v>6862208.4000000004</v>
      </c>
    </row>
    <row r="226" spans="1:28">
      <c r="A226" t="s">
        <v>329</v>
      </c>
      <c r="B226" t="s">
        <v>1069</v>
      </c>
      <c r="C226" t="s">
        <v>1367</v>
      </c>
      <c r="D226" t="s">
        <v>760</v>
      </c>
      <c r="E226" t="s">
        <v>759</v>
      </c>
      <c r="F226" t="s">
        <v>1130</v>
      </c>
      <c r="G226" t="s">
        <v>411</v>
      </c>
      <c r="H226" t="s">
        <v>1587</v>
      </c>
      <c r="I226" s="44">
        <f t="shared" si="33"/>
        <v>59888</v>
      </c>
      <c r="J226" s="44">
        <v>1120</v>
      </c>
      <c r="K226" s="46">
        <f t="shared" si="34"/>
        <v>1.8701576275714667E-2</v>
      </c>
      <c r="L226" s="45">
        <v>0</v>
      </c>
      <c r="M226" s="46">
        <f t="shared" si="35"/>
        <v>0</v>
      </c>
      <c r="N226" s="45">
        <f t="shared" si="36"/>
        <v>61008.018701576279</v>
      </c>
      <c r="O226" s="44">
        <v>0</v>
      </c>
      <c r="P226" s="46">
        <f t="shared" si="37"/>
        <v>0</v>
      </c>
      <c r="Q226" s="9"/>
      <c r="R226" s="44">
        <v>61008</v>
      </c>
      <c r="T226" s="50"/>
      <c r="U226" s="50"/>
      <c r="V226" s="50"/>
      <c r="W226" s="44">
        <f t="shared" si="43"/>
        <v>27509841.600000001</v>
      </c>
      <c r="X226" s="44">
        <f t="shared" si="38"/>
        <v>1375492.08</v>
      </c>
      <c r="Y226" s="44">
        <f t="shared" si="39"/>
        <v>2750984.16</v>
      </c>
      <c r="Z226" s="44">
        <f t="shared" si="40"/>
        <v>4126476.24</v>
      </c>
      <c r="AA226" s="44">
        <f t="shared" si="41"/>
        <v>5501968.3200000003</v>
      </c>
      <c r="AB226" s="44">
        <f t="shared" si="42"/>
        <v>6877460.4000000004</v>
      </c>
    </row>
    <row r="227" spans="1:28">
      <c r="A227" t="s">
        <v>330</v>
      </c>
      <c r="B227" t="s">
        <v>1070</v>
      </c>
      <c r="C227" t="s">
        <v>1368</v>
      </c>
      <c r="D227" t="s">
        <v>761</v>
      </c>
      <c r="E227" t="s">
        <v>609</v>
      </c>
      <c r="F227" t="s">
        <v>1146</v>
      </c>
      <c r="G227" t="s">
        <v>95</v>
      </c>
      <c r="H227" t="s">
        <v>95</v>
      </c>
      <c r="I227" s="44">
        <f t="shared" si="33"/>
        <v>59762</v>
      </c>
      <c r="J227" s="44">
        <v>1195</v>
      </c>
      <c r="K227" s="46">
        <f t="shared" si="34"/>
        <v>1.9995984070144909E-2</v>
      </c>
      <c r="L227" s="45">
        <v>0</v>
      </c>
      <c r="M227" s="46">
        <f t="shared" si="35"/>
        <v>0</v>
      </c>
      <c r="N227" s="45">
        <f t="shared" si="36"/>
        <v>60957.019995984068</v>
      </c>
      <c r="O227" s="44">
        <v>0</v>
      </c>
      <c r="P227" s="46">
        <f t="shared" si="37"/>
        <v>0</v>
      </c>
      <c r="Q227" s="9"/>
      <c r="R227" s="44">
        <v>60957</v>
      </c>
      <c r="T227" s="50">
        <f>COUNT(R10:R227)</f>
        <v>218</v>
      </c>
      <c r="U227" s="51">
        <f>T227/T282</f>
        <v>0.79853479853479858</v>
      </c>
      <c r="V227" s="52" t="s">
        <v>399</v>
      </c>
      <c r="W227" s="44">
        <f t="shared" si="43"/>
        <v>27570798.600000001</v>
      </c>
      <c r="X227" s="44">
        <f t="shared" si="38"/>
        <v>1378539.9300000002</v>
      </c>
      <c r="Y227" s="44">
        <f t="shared" si="39"/>
        <v>2757079.8600000003</v>
      </c>
      <c r="Z227" s="44">
        <f t="shared" si="40"/>
        <v>4135619.79</v>
      </c>
      <c r="AA227" s="44">
        <f t="shared" si="41"/>
        <v>5514159.7200000007</v>
      </c>
      <c r="AB227" s="44">
        <f t="shared" si="42"/>
        <v>6892699.6500000004</v>
      </c>
    </row>
    <row r="228" spans="1:28">
      <c r="A228" t="s">
        <v>331</v>
      </c>
      <c r="B228" t="s">
        <v>1071</v>
      </c>
      <c r="C228" t="s">
        <v>1369</v>
      </c>
      <c r="D228" t="s">
        <v>763</v>
      </c>
      <c r="E228" t="s">
        <v>762</v>
      </c>
      <c r="F228" t="s">
        <v>1131</v>
      </c>
      <c r="G228" t="s">
        <v>96</v>
      </c>
      <c r="H228" t="s">
        <v>96</v>
      </c>
      <c r="I228" s="44">
        <f t="shared" si="33"/>
        <v>51534</v>
      </c>
      <c r="J228" s="44">
        <v>2146</v>
      </c>
      <c r="K228" s="46">
        <f t="shared" si="34"/>
        <v>4.1642410835564872E-2</v>
      </c>
      <c r="L228" s="45">
        <v>2600</v>
      </c>
      <c r="M228" s="46">
        <f t="shared" si="35"/>
        <v>5.0452128691737493E-2</v>
      </c>
      <c r="N228" s="45">
        <f t="shared" si="36"/>
        <v>56280.041642410833</v>
      </c>
      <c r="O228" s="44">
        <v>2056</v>
      </c>
      <c r="P228" s="46">
        <f t="shared" si="37"/>
        <v>3.9895990996235496E-2</v>
      </c>
      <c r="Q228" s="9"/>
      <c r="R228" s="44">
        <v>58336</v>
      </c>
      <c r="T228" s="50"/>
      <c r="U228" s="50"/>
      <c r="V228" s="50"/>
      <c r="W228" s="44">
        <f t="shared" si="43"/>
        <v>27629134.600000001</v>
      </c>
      <c r="X228" s="44">
        <f t="shared" si="38"/>
        <v>1381456.7300000002</v>
      </c>
      <c r="Y228" s="44">
        <f t="shared" si="39"/>
        <v>2762913.4600000004</v>
      </c>
      <c r="Z228" s="44">
        <f t="shared" si="40"/>
        <v>4144370.19</v>
      </c>
      <c r="AA228" s="44">
        <f t="shared" si="41"/>
        <v>5525826.9200000009</v>
      </c>
      <c r="AB228" s="44">
        <f t="shared" si="42"/>
        <v>6907283.6500000004</v>
      </c>
    </row>
    <row r="229" spans="1:28">
      <c r="A229" t="s">
        <v>332</v>
      </c>
      <c r="B229" t="s">
        <v>1072</v>
      </c>
      <c r="C229" t="s">
        <v>1370</v>
      </c>
      <c r="D229" t="s">
        <v>765</v>
      </c>
      <c r="E229" t="s">
        <v>764</v>
      </c>
      <c r="F229" t="s">
        <v>1130</v>
      </c>
      <c r="G229" t="s">
        <v>97</v>
      </c>
      <c r="H229" t="s">
        <v>97</v>
      </c>
      <c r="I229" s="44">
        <f t="shared" si="33"/>
        <v>57647</v>
      </c>
      <c r="J229" s="44">
        <v>428</v>
      </c>
      <c r="K229" s="46">
        <f t="shared" si="34"/>
        <v>7.4244973719360934E-3</v>
      </c>
      <c r="L229" s="45">
        <v>130</v>
      </c>
      <c r="M229" s="46">
        <f t="shared" si="35"/>
        <v>2.2551043419432059E-3</v>
      </c>
      <c r="N229" s="45">
        <f t="shared" si="36"/>
        <v>58205.007424497373</v>
      </c>
      <c r="O229" s="44">
        <v>0</v>
      </c>
      <c r="P229" s="46">
        <f t="shared" si="37"/>
        <v>0</v>
      </c>
      <c r="Q229" s="9"/>
      <c r="R229" s="44">
        <v>58205</v>
      </c>
      <c r="T229" s="50"/>
      <c r="U229" s="50"/>
      <c r="V229" s="50"/>
      <c r="W229" s="44">
        <f t="shared" si="43"/>
        <v>27687339.600000001</v>
      </c>
      <c r="X229" s="44">
        <f t="shared" si="38"/>
        <v>1384366.9800000002</v>
      </c>
      <c r="Y229" s="44">
        <f t="shared" si="39"/>
        <v>2768733.9600000004</v>
      </c>
      <c r="Z229" s="44">
        <f t="shared" si="40"/>
        <v>4153100.94</v>
      </c>
      <c r="AA229" s="44">
        <f t="shared" si="41"/>
        <v>5537467.9200000009</v>
      </c>
      <c r="AB229" s="44">
        <f t="shared" si="42"/>
        <v>6921834.9000000004</v>
      </c>
    </row>
    <row r="230" spans="1:28">
      <c r="A230" t="s">
        <v>333</v>
      </c>
      <c r="B230" t="s">
        <v>1073</v>
      </c>
      <c r="C230" t="s">
        <v>1371</v>
      </c>
      <c r="D230" t="s">
        <v>767</v>
      </c>
      <c r="E230" t="s">
        <v>766</v>
      </c>
      <c r="F230" t="s">
        <v>1137</v>
      </c>
      <c r="G230" t="s">
        <v>1156</v>
      </c>
      <c r="H230" t="s">
        <v>61</v>
      </c>
      <c r="I230" s="44">
        <f t="shared" si="33"/>
        <v>56360</v>
      </c>
      <c r="J230" s="44">
        <v>0</v>
      </c>
      <c r="K230" s="46">
        <f t="shared" si="34"/>
        <v>0</v>
      </c>
      <c r="L230" s="45">
        <v>1698</v>
      </c>
      <c r="M230" s="46">
        <f t="shared" si="35"/>
        <v>3.0127750177430801E-2</v>
      </c>
      <c r="N230" s="45">
        <f t="shared" si="36"/>
        <v>58058</v>
      </c>
      <c r="O230" s="44">
        <v>0</v>
      </c>
      <c r="P230" s="46">
        <f t="shared" si="37"/>
        <v>0</v>
      </c>
      <c r="Q230" s="9"/>
      <c r="R230" s="44">
        <v>58058</v>
      </c>
      <c r="T230" s="50"/>
      <c r="U230" s="50"/>
      <c r="V230" s="50"/>
      <c r="W230" s="44">
        <f t="shared" si="43"/>
        <v>27745397.600000001</v>
      </c>
      <c r="X230" s="44">
        <f t="shared" si="38"/>
        <v>1387269.8800000001</v>
      </c>
      <c r="Y230" s="44">
        <f t="shared" si="39"/>
        <v>2774539.7600000002</v>
      </c>
      <c r="Z230" s="44">
        <f t="shared" si="40"/>
        <v>4161809.64</v>
      </c>
      <c r="AA230" s="44">
        <f t="shared" si="41"/>
        <v>5549079.5200000005</v>
      </c>
      <c r="AB230" s="44">
        <f t="shared" si="42"/>
        <v>6936349.4000000004</v>
      </c>
    </row>
    <row r="231" spans="1:28">
      <c r="A231" t="s">
        <v>334</v>
      </c>
      <c r="B231" t="s">
        <v>1074</v>
      </c>
      <c r="C231" t="s">
        <v>1372</v>
      </c>
      <c r="D231" t="s">
        <v>769</v>
      </c>
      <c r="E231" t="s">
        <v>768</v>
      </c>
      <c r="F231" t="s">
        <v>1133</v>
      </c>
      <c r="G231" t="s">
        <v>411</v>
      </c>
      <c r="H231" t="s">
        <v>1587</v>
      </c>
      <c r="I231" s="44">
        <f t="shared" si="33"/>
        <v>57458</v>
      </c>
      <c r="J231" s="44">
        <v>324</v>
      </c>
      <c r="K231" s="46">
        <f t="shared" si="34"/>
        <v>5.6389014584566121E-3</v>
      </c>
      <c r="L231" s="45">
        <v>0</v>
      </c>
      <c r="M231" s="46">
        <f t="shared" si="35"/>
        <v>0</v>
      </c>
      <c r="N231" s="45">
        <f t="shared" si="36"/>
        <v>57782.005638901457</v>
      </c>
      <c r="O231" s="44">
        <v>0</v>
      </c>
      <c r="P231" s="46">
        <f t="shared" si="37"/>
        <v>0</v>
      </c>
      <c r="Q231" s="9"/>
      <c r="R231" s="44">
        <v>57782</v>
      </c>
      <c r="T231" s="50"/>
      <c r="U231" s="50"/>
      <c r="V231" s="50"/>
      <c r="W231" s="44">
        <f t="shared" si="43"/>
        <v>27803179.600000001</v>
      </c>
      <c r="X231" s="44">
        <f t="shared" si="38"/>
        <v>1390158.9800000002</v>
      </c>
      <c r="Y231" s="44">
        <f t="shared" si="39"/>
        <v>2780317.9600000004</v>
      </c>
      <c r="Z231" s="44">
        <f t="shared" si="40"/>
        <v>4170476.94</v>
      </c>
      <c r="AA231" s="44">
        <f t="shared" si="41"/>
        <v>5560635.9200000009</v>
      </c>
      <c r="AB231" s="44">
        <f t="shared" si="42"/>
        <v>6950794.9000000004</v>
      </c>
    </row>
    <row r="232" spans="1:28">
      <c r="A232" t="s">
        <v>335</v>
      </c>
      <c r="B232" t="s">
        <v>1075</v>
      </c>
      <c r="C232" t="s">
        <v>1373</v>
      </c>
      <c r="D232" t="s">
        <v>467</v>
      </c>
      <c r="E232" t="s">
        <v>770</v>
      </c>
      <c r="F232" t="s">
        <v>1133</v>
      </c>
      <c r="G232" t="s">
        <v>94</v>
      </c>
      <c r="H232" t="s">
        <v>94</v>
      </c>
      <c r="I232" s="44">
        <f t="shared" si="33"/>
        <v>55495</v>
      </c>
      <c r="J232" s="44">
        <v>2265</v>
      </c>
      <c r="K232" s="46">
        <f t="shared" si="34"/>
        <v>4.0814487791692944E-2</v>
      </c>
      <c r="L232" s="45">
        <v>0</v>
      </c>
      <c r="M232" s="46">
        <f t="shared" si="35"/>
        <v>0</v>
      </c>
      <c r="N232" s="45">
        <f t="shared" si="36"/>
        <v>57760.040814487795</v>
      </c>
      <c r="O232" s="44">
        <v>0</v>
      </c>
      <c r="P232" s="46">
        <f t="shared" si="37"/>
        <v>0</v>
      </c>
      <c r="Q232" s="9"/>
      <c r="R232" s="44">
        <v>57760</v>
      </c>
      <c r="T232" s="50"/>
      <c r="U232" s="50"/>
      <c r="V232" s="50"/>
      <c r="W232" s="44">
        <f t="shared" si="43"/>
        <v>27860939.600000001</v>
      </c>
      <c r="X232" s="44">
        <f t="shared" si="38"/>
        <v>1393046.9800000002</v>
      </c>
      <c r="Y232" s="44">
        <f t="shared" si="39"/>
        <v>2786093.9600000004</v>
      </c>
      <c r="Z232" s="44">
        <f t="shared" si="40"/>
        <v>4179140.94</v>
      </c>
      <c r="AA232" s="44">
        <f t="shared" si="41"/>
        <v>5572187.9200000009</v>
      </c>
      <c r="AB232" s="44">
        <f t="shared" si="42"/>
        <v>6965234.9000000004</v>
      </c>
    </row>
    <row r="233" spans="1:28">
      <c r="A233" t="s">
        <v>336</v>
      </c>
      <c r="B233" t="s">
        <v>1076</v>
      </c>
      <c r="C233" t="s">
        <v>1374</v>
      </c>
      <c r="D233" t="s">
        <v>656</v>
      </c>
      <c r="E233" t="s">
        <v>771</v>
      </c>
      <c r="F233" t="s">
        <v>1145</v>
      </c>
      <c r="G233" t="s">
        <v>84</v>
      </c>
      <c r="H233" t="s">
        <v>84</v>
      </c>
      <c r="I233" s="44">
        <f t="shared" si="33"/>
        <v>49192</v>
      </c>
      <c r="J233" s="44">
        <v>1015</v>
      </c>
      <c r="K233" s="46">
        <f t="shared" si="34"/>
        <v>2.0633436331110748E-2</v>
      </c>
      <c r="L233" s="45">
        <v>4788</v>
      </c>
      <c r="M233" s="46">
        <f t="shared" si="35"/>
        <v>9.7332899658481048E-2</v>
      </c>
      <c r="N233" s="45">
        <f t="shared" si="36"/>
        <v>54995.020633436332</v>
      </c>
      <c r="O233" s="44">
        <v>2523</v>
      </c>
      <c r="P233" s="46">
        <f t="shared" si="37"/>
        <v>5.1288827451618148E-2</v>
      </c>
      <c r="Q233" s="9"/>
      <c r="R233" s="44">
        <v>57518</v>
      </c>
      <c r="T233" s="50"/>
      <c r="U233" s="50"/>
      <c r="V233" s="50"/>
      <c r="W233" s="44">
        <f t="shared" si="43"/>
        <v>27918457.600000001</v>
      </c>
      <c r="X233" s="44">
        <f t="shared" si="38"/>
        <v>1395922.8800000001</v>
      </c>
      <c r="Y233" s="44">
        <f t="shared" si="39"/>
        <v>2791845.7600000002</v>
      </c>
      <c r="Z233" s="44">
        <f t="shared" si="40"/>
        <v>4187768.64</v>
      </c>
      <c r="AA233" s="44">
        <f t="shared" si="41"/>
        <v>5583691.5200000005</v>
      </c>
      <c r="AB233" s="44">
        <f t="shared" si="42"/>
        <v>6979614.4000000004</v>
      </c>
    </row>
    <row r="234" spans="1:28">
      <c r="A234" t="s">
        <v>337</v>
      </c>
      <c r="B234" t="s">
        <v>1077</v>
      </c>
      <c r="C234" t="s">
        <v>1375</v>
      </c>
      <c r="D234" t="s">
        <v>675</v>
      </c>
      <c r="E234" t="s">
        <v>772</v>
      </c>
      <c r="F234" t="s">
        <v>1151</v>
      </c>
      <c r="G234" t="s">
        <v>84</v>
      </c>
      <c r="H234" t="s">
        <v>84</v>
      </c>
      <c r="I234" s="44">
        <f t="shared" si="33"/>
        <v>48601</v>
      </c>
      <c r="J234" s="44">
        <v>1753</v>
      </c>
      <c r="K234" s="46">
        <f t="shared" si="34"/>
        <v>3.6069216682784302E-2</v>
      </c>
      <c r="L234" s="45">
        <v>4506</v>
      </c>
      <c r="M234" s="46">
        <f t="shared" si="35"/>
        <v>9.2714141684327483E-2</v>
      </c>
      <c r="N234" s="45">
        <f t="shared" si="36"/>
        <v>54860.03606921668</v>
      </c>
      <c r="O234" s="44">
        <v>2560</v>
      </c>
      <c r="P234" s="46">
        <f t="shared" si="37"/>
        <v>5.2673813296022713E-2</v>
      </c>
      <c r="Q234" s="9"/>
      <c r="R234" s="44">
        <v>57420</v>
      </c>
      <c r="T234" s="50"/>
      <c r="U234" s="50"/>
      <c r="V234" s="50"/>
      <c r="W234" s="44">
        <f t="shared" si="43"/>
        <v>27975877.600000001</v>
      </c>
      <c r="X234" s="44">
        <f t="shared" si="38"/>
        <v>1398793.8800000001</v>
      </c>
      <c r="Y234" s="44">
        <f t="shared" si="39"/>
        <v>2797587.7600000002</v>
      </c>
      <c r="Z234" s="44">
        <f t="shared" si="40"/>
        <v>4196381.6399999997</v>
      </c>
      <c r="AA234" s="44">
        <f t="shared" si="41"/>
        <v>5595175.5200000005</v>
      </c>
      <c r="AB234" s="44">
        <f t="shared" si="42"/>
        <v>6993969.4000000004</v>
      </c>
    </row>
    <row r="235" spans="1:28">
      <c r="A235" t="s">
        <v>338</v>
      </c>
      <c r="B235" t="s">
        <v>1078</v>
      </c>
      <c r="C235" t="s">
        <v>1376</v>
      </c>
      <c r="D235" t="s">
        <v>774</v>
      </c>
      <c r="E235" t="s">
        <v>773</v>
      </c>
      <c r="F235" t="s">
        <v>1138</v>
      </c>
      <c r="G235" t="s">
        <v>84</v>
      </c>
      <c r="H235" t="s">
        <v>84</v>
      </c>
      <c r="I235" s="44">
        <f t="shared" si="33"/>
        <v>48600</v>
      </c>
      <c r="J235" s="44">
        <v>5845</v>
      </c>
      <c r="K235" s="46">
        <f t="shared" si="34"/>
        <v>0.12026748971193416</v>
      </c>
      <c r="L235" s="45">
        <v>40</v>
      </c>
      <c r="M235" s="46">
        <f t="shared" si="35"/>
        <v>8.2304526748971192E-4</v>
      </c>
      <c r="N235" s="45">
        <f t="shared" si="36"/>
        <v>54485.120267489714</v>
      </c>
      <c r="O235" s="44">
        <v>2659</v>
      </c>
      <c r="P235" s="46">
        <f t="shared" si="37"/>
        <v>5.4711934156378601E-2</v>
      </c>
      <c r="Q235" s="9"/>
      <c r="R235" s="44">
        <v>57144</v>
      </c>
      <c r="T235" s="50"/>
      <c r="U235" s="50"/>
      <c r="V235" s="50"/>
      <c r="W235" s="44">
        <f t="shared" si="43"/>
        <v>28033021.600000001</v>
      </c>
      <c r="X235" s="44">
        <f t="shared" si="38"/>
        <v>1401651.08</v>
      </c>
      <c r="Y235" s="44">
        <f t="shared" si="39"/>
        <v>2803302.16</v>
      </c>
      <c r="Z235" s="44">
        <f t="shared" si="40"/>
        <v>4204953.24</v>
      </c>
      <c r="AA235" s="44">
        <f t="shared" si="41"/>
        <v>5606604.3200000003</v>
      </c>
      <c r="AB235" s="44">
        <f t="shared" si="42"/>
        <v>7008255.4000000004</v>
      </c>
    </row>
    <row r="236" spans="1:28">
      <c r="A236" t="s">
        <v>339</v>
      </c>
      <c r="B236" t="s">
        <v>1079</v>
      </c>
      <c r="C236" t="s">
        <v>1377</v>
      </c>
      <c r="D236" t="s">
        <v>432</v>
      </c>
      <c r="E236" t="s">
        <v>775</v>
      </c>
      <c r="F236" t="s">
        <v>1131</v>
      </c>
      <c r="G236" t="s">
        <v>98</v>
      </c>
      <c r="H236" t="s">
        <v>98</v>
      </c>
      <c r="I236" s="44">
        <f t="shared" si="33"/>
        <v>52821</v>
      </c>
      <c r="J236" s="44">
        <v>956</v>
      </c>
      <c r="K236" s="46">
        <f t="shared" si="34"/>
        <v>1.8098862194960336E-2</v>
      </c>
      <c r="L236" s="45">
        <v>0</v>
      </c>
      <c r="M236" s="46">
        <f t="shared" si="35"/>
        <v>0</v>
      </c>
      <c r="N236" s="45">
        <f t="shared" si="36"/>
        <v>53777.018098862194</v>
      </c>
      <c r="O236" s="44">
        <v>2696</v>
      </c>
      <c r="P236" s="46">
        <f t="shared" si="37"/>
        <v>5.1040305938925806E-2</v>
      </c>
      <c r="Q236" s="9"/>
      <c r="R236" s="44">
        <v>56473</v>
      </c>
      <c r="T236" s="50"/>
      <c r="U236" s="50"/>
      <c r="V236" s="50"/>
      <c r="W236" s="44">
        <f t="shared" si="43"/>
        <v>28089494.600000001</v>
      </c>
      <c r="X236" s="44">
        <f t="shared" si="38"/>
        <v>1404474.7300000002</v>
      </c>
      <c r="Y236" s="44">
        <f t="shared" si="39"/>
        <v>2808949.4600000004</v>
      </c>
      <c r="Z236" s="44">
        <f t="shared" si="40"/>
        <v>4213424.1900000004</v>
      </c>
      <c r="AA236" s="44">
        <f t="shared" si="41"/>
        <v>5617898.9200000009</v>
      </c>
      <c r="AB236" s="44">
        <f t="shared" si="42"/>
        <v>7022373.6500000004</v>
      </c>
    </row>
    <row r="237" spans="1:28">
      <c r="A237" t="s">
        <v>340</v>
      </c>
      <c r="B237" t="s">
        <v>1080</v>
      </c>
      <c r="C237" t="s">
        <v>1378</v>
      </c>
      <c r="D237" t="s">
        <v>777</v>
      </c>
      <c r="E237" t="s">
        <v>776</v>
      </c>
      <c r="F237" t="s">
        <v>1133</v>
      </c>
      <c r="G237" t="s">
        <v>99</v>
      </c>
      <c r="H237" t="s">
        <v>99</v>
      </c>
      <c r="I237" s="44">
        <f t="shared" si="33"/>
        <v>55495</v>
      </c>
      <c r="J237" s="44">
        <v>940</v>
      </c>
      <c r="K237" s="46">
        <f t="shared" si="34"/>
        <v>1.69384629245878E-2</v>
      </c>
      <c r="L237" s="45">
        <v>0</v>
      </c>
      <c r="M237" s="46">
        <f t="shared" si="35"/>
        <v>0</v>
      </c>
      <c r="N237" s="45">
        <f t="shared" si="36"/>
        <v>56435.016938462926</v>
      </c>
      <c r="O237" s="44">
        <v>0</v>
      </c>
      <c r="P237" s="46">
        <f t="shared" si="37"/>
        <v>0</v>
      </c>
      <c r="Q237" s="9"/>
      <c r="R237" s="44">
        <v>56435</v>
      </c>
      <c r="T237" s="50"/>
      <c r="U237" s="50"/>
      <c r="V237" s="50"/>
      <c r="W237" s="44">
        <f t="shared" si="43"/>
        <v>28145929.600000001</v>
      </c>
      <c r="X237" s="44">
        <f t="shared" si="38"/>
        <v>1407296.4800000002</v>
      </c>
      <c r="Y237" s="44">
        <f t="shared" si="39"/>
        <v>2814592.9600000004</v>
      </c>
      <c r="Z237" s="44">
        <f t="shared" si="40"/>
        <v>4221889.4400000004</v>
      </c>
      <c r="AA237" s="44">
        <f t="shared" si="41"/>
        <v>5629185.9200000009</v>
      </c>
      <c r="AB237" s="44">
        <f t="shared" si="42"/>
        <v>7036482.4000000004</v>
      </c>
    </row>
    <row r="238" spans="1:28">
      <c r="A238" t="s">
        <v>341</v>
      </c>
      <c r="B238" t="s">
        <v>1081</v>
      </c>
      <c r="C238" t="s">
        <v>1379</v>
      </c>
      <c r="D238" t="s">
        <v>779</v>
      </c>
      <c r="E238" t="s">
        <v>778</v>
      </c>
      <c r="F238" t="s">
        <v>1132</v>
      </c>
      <c r="G238" t="s">
        <v>100</v>
      </c>
      <c r="H238" t="s">
        <v>100</v>
      </c>
      <c r="I238" s="44">
        <f t="shared" si="33"/>
        <v>55495</v>
      </c>
      <c r="J238" s="44">
        <v>555</v>
      </c>
      <c r="K238" s="46">
        <f t="shared" si="34"/>
        <v>1.0000900982070456E-2</v>
      </c>
      <c r="L238" s="45">
        <v>0</v>
      </c>
      <c r="M238" s="46">
        <f t="shared" si="35"/>
        <v>0</v>
      </c>
      <c r="N238" s="45">
        <f t="shared" si="36"/>
        <v>56050.010000900984</v>
      </c>
      <c r="O238" s="44">
        <v>0</v>
      </c>
      <c r="P238" s="46">
        <f t="shared" si="37"/>
        <v>0</v>
      </c>
      <c r="Q238" s="9"/>
      <c r="R238" s="44">
        <v>56050</v>
      </c>
      <c r="T238" s="50"/>
      <c r="U238" s="50"/>
      <c r="V238" s="50"/>
      <c r="W238" s="44">
        <f t="shared" si="43"/>
        <v>28201979.600000001</v>
      </c>
      <c r="X238" s="44">
        <f t="shared" si="38"/>
        <v>1410098.9800000002</v>
      </c>
      <c r="Y238" s="44">
        <f t="shared" si="39"/>
        <v>2820197.9600000004</v>
      </c>
      <c r="Z238" s="44">
        <f t="shared" si="40"/>
        <v>4230296.9400000004</v>
      </c>
      <c r="AA238" s="44">
        <f t="shared" si="41"/>
        <v>5640395.9200000009</v>
      </c>
      <c r="AB238" s="44">
        <f t="shared" si="42"/>
        <v>7050494.9000000004</v>
      </c>
    </row>
    <row r="239" spans="1:28">
      <c r="A239" t="s">
        <v>342</v>
      </c>
      <c r="B239" t="s">
        <v>1082</v>
      </c>
      <c r="C239" t="s">
        <v>1380</v>
      </c>
      <c r="D239" t="s">
        <v>781</v>
      </c>
      <c r="E239" t="s">
        <v>780</v>
      </c>
      <c r="F239" t="s">
        <v>1146</v>
      </c>
      <c r="G239" t="s">
        <v>101</v>
      </c>
      <c r="H239" t="s">
        <v>101</v>
      </c>
      <c r="I239" s="44">
        <f t="shared" si="33"/>
        <v>54141</v>
      </c>
      <c r="J239" s="44">
        <v>1624</v>
      </c>
      <c r="K239" s="46">
        <f t="shared" si="34"/>
        <v>2.9995751833176335E-2</v>
      </c>
      <c r="L239" s="45">
        <v>0</v>
      </c>
      <c r="M239" s="46">
        <f t="shared" si="35"/>
        <v>0</v>
      </c>
      <c r="N239" s="45">
        <f t="shared" si="36"/>
        <v>55765.029995751836</v>
      </c>
      <c r="O239" s="44">
        <v>0</v>
      </c>
      <c r="P239" s="46">
        <f t="shared" si="37"/>
        <v>0</v>
      </c>
      <c r="Q239" s="9"/>
      <c r="R239" s="44">
        <v>55765</v>
      </c>
      <c r="T239" s="50"/>
      <c r="U239" s="50"/>
      <c r="V239" s="50"/>
      <c r="W239" s="44">
        <f t="shared" si="43"/>
        <v>28257744.600000001</v>
      </c>
      <c r="X239" s="44">
        <f t="shared" si="38"/>
        <v>1412887.2300000002</v>
      </c>
      <c r="Y239" s="44">
        <f t="shared" si="39"/>
        <v>2825774.4600000004</v>
      </c>
      <c r="Z239" s="44">
        <f t="shared" si="40"/>
        <v>4238661.6900000004</v>
      </c>
      <c r="AA239" s="44">
        <f t="shared" si="41"/>
        <v>5651548.9200000009</v>
      </c>
      <c r="AB239" s="44">
        <f t="shared" si="42"/>
        <v>7064436.1500000004</v>
      </c>
    </row>
    <row r="240" spans="1:28">
      <c r="A240" t="s">
        <v>343</v>
      </c>
      <c r="B240" t="s">
        <v>1083</v>
      </c>
      <c r="C240" t="s">
        <v>1381</v>
      </c>
      <c r="D240" t="s">
        <v>523</v>
      </c>
      <c r="E240" t="s">
        <v>782</v>
      </c>
      <c r="F240" t="s">
        <v>1137</v>
      </c>
      <c r="G240" t="s">
        <v>96</v>
      </c>
      <c r="H240" t="s">
        <v>96</v>
      </c>
      <c r="I240" s="44">
        <f t="shared" si="33"/>
        <v>51532</v>
      </c>
      <c r="J240" s="44">
        <v>600</v>
      </c>
      <c r="K240" s="46">
        <f t="shared" si="34"/>
        <v>1.1643250795622138E-2</v>
      </c>
      <c r="L240" s="45">
        <v>3395</v>
      </c>
      <c r="M240" s="46">
        <f t="shared" si="35"/>
        <v>6.5881394085228598E-2</v>
      </c>
      <c r="N240" s="45">
        <f t="shared" si="36"/>
        <v>55527.011643250793</v>
      </c>
      <c r="O240" s="44">
        <v>0</v>
      </c>
      <c r="P240" s="46">
        <f t="shared" si="37"/>
        <v>0</v>
      </c>
      <c r="Q240" s="9"/>
      <c r="R240" s="44">
        <v>55527</v>
      </c>
      <c r="T240" s="50"/>
      <c r="U240" s="50"/>
      <c r="V240" s="50"/>
      <c r="W240" s="44">
        <f t="shared" si="43"/>
        <v>28313271.600000001</v>
      </c>
      <c r="X240" s="44">
        <f t="shared" si="38"/>
        <v>1415663.58</v>
      </c>
      <c r="Y240" s="44">
        <f t="shared" si="39"/>
        <v>2831327.16</v>
      </c>
      <c r="Z240" s="44">
        <f t="shared" si="40"/>
        <v>4246990.74</v>
      </c>
      <c r="AA240" s="44">
        <f t="shared" si="41"/>
        <v>5662654.3200000003</v>
      </c>
      <c r="AB240" s="44">
        <f t="shared" si="42"/>
        <v>7078317.9000000004</v>
      </c>
    </row>
    <row r="241" spans="1:28">
      <c r="A241" t="s">
        <v>344</v>
      </c>
      <c r="B241" t="s">
        <v>1084</v>
      </c>
      <c r="C241" t="s">
        <v>1382</v>
      </c>
      <c r="D241" t="s">
        <v>784</v>
      </c>
      <c r="E241" t="s">
        <v>783</v>
      </c>
      <c r="F241" t="s">
        <v>1134</v>
      </c>
      <c r="G241" t="s">
        <v>102</v>
      </c>
      <c r="H241" t="s">
        <v>102</v>
      </c>
      <c r="I241" s="44">
        <f t="shared" si="33"/>
        <v>48927</v>
      </c>
      <c r="J241" s="44">
        <v>600</v>
      </c>
      <c r="K241" s="46">
        <f t="shared" si="34"/>
        <v>1.2263167576184928E-2</v>
      </c>
      <c r="L241" s="45">
        <v>5770</v>
      </c>
      <c r="M241" s="46">
        <f t="shared" si="35"/>
        <v>0.11793079485764506</v>
      </c>
      <c r="N241" s="45">
        <f t="shared" si="36"/>
        <v>55297.012263167577</v>
      </c>
      <c r="O241" s="44">
        <v>0</v>
      </c>
      <c r="P241" s="46">
        <f t="shared" si="37"/>
        <v>0</v>
      </c>
      <c r="Q241" s="9"/>
      <c r="R241" s="44">
        <v>55297</v>
      </c>
      <c r="T241" s="50"/>
      <c r="U241" s="50"/>
      <c r="V241" s="50"/>
      <c r="W241" s="44">
        <f t="shared" si="43"/>
        <v>28368568.600000001</v>
      </c>
      <c r="X241" s="44">
        <f t="shared" si="38"/>
        <v>1418428.4300000002</v>
      </c>
      <c r="Y241" s="44">
        <f t="shared" si="39"/>
        <v>2836856.8600000003</v>
      </c>
      <c r="Z241" s="44">
        <f t="shared" si="40"/>
        <v>4255285.29</v>
      </c>
      <c r="AA241" s="44">
        <f t="shared" si="41"/>
        <v>5673713.7200000007</v>
      </c>
      <c r="AB241" s="44">
        <f t="shared" si="42"/>
        <v>7092142.1500000004</v>
      </c>
    </row>
    <row r="242" spans="1:28">
      <c r="A242" t="s">
        <v>345</v>
      </c>
      <c r="B242" t="s">
        <v>1085</v>
      </c>
      <c r="C242" t="s">
        <v>1383</v>
      </c>
      <c r="D242" t="s">
        <v>786</v>
      </c>
      <c r="E242" t="s">
        <v>785</v>
      </c>
      <c r="F242" t="s">
        <v>1133</v>
      </c>
      <c r="G242" t="s">
        <v>411</v>
      </c>
      <c r="H242" t="s">
        <v>98</v>
      </c>
      <c r="I242" s="44">
        <f t="shared" si="33"/>
        <v>52821</v>
      </c>
      <c r="J242" s="44">
        <v>1056</v>
      </c>
      <c r="K242" s="46">
        <f t="shared" si="34"/>
        <v>1.999204861702732E-2</v>
      </c>
      <c r="L242" s="45">
        <v>0</v>
      </c>
      <c r="M242" s="46">
        <f t="shared" si="35"/>
        <v>0</v>
      </c>
      <c r="N242" s="45">
        <f t="shared" si="36"/>
        <v>53877.019992048619</v>
      </c>
      <c r="O242" s="44">
        <v>1251</v>
      </c>
      <c r="P242" s="46">
        <f t="shared" si="37"/>
        <v>2.3683762140057931E-2</v>
      </c>
      <c r="Q242" s="9"/>
      <c r="R242" s="44">
        <v>55128</v>
      </c>
      <c r="T242" s="50"/>
      <c r="U242" s="50"/>
      <c r="V242" s="50"/>
      <c r="W242" s="44">
        <f t="shared" si="43"/>
        <v>28423696.600000001</v>
      </c>
      <c r="X242" s="44">
        <f t="shared" si="38"/>
        <v>1421184.83</v>
      </c>
      <c r="Y242" s="44">
        <f t="shared" si="39"/>
        <v>2842369.66</v>
      </c>
      <c r="Z242" s="44">
        <f t="shared" si="40"/>
        <v>4263554.49</v>
      </c>
      <c r="AA242" s="44">
        <f t="shared" si="41"/>
        <v>5684739.3200000003</v>
      </c>
      <c r="AB242" s="44">
        <f t="shared" si="42"/>
        <v>7105924.1500000004</v>
      </c>
    </row>
    <row r="243" spans="1:28">
      <c r="A243" t="s">
        <v>346</v>
      </c>
      <c r="B243" t="s">
        <v>1086</v>
      </c>
      <c r="C243" t="s">
        <v>1384</v>
      </c>
      <c r="D243" t="s">
        <v>788</v>
      </c>
      <c r="E243" t="s">
        <v>787</v>
      </c>
      <c r="F243" t="s">
        <v>1132</v>
      </c>
      <c r="G243" t="s">
        <v>1153</v>
      </c>
      <c r="H243" t="s">
        <v>103</v>
      </c>
      <c r="I243" s="44">
        <f t="shared" si="33"/>
        <v>54789</v>
      </c>
      <c r="J243" s="44">
        <v>0</v>
      </c>
      <c r="K243" s="46">
        <f t="shared" si="34"/>
        <v>0</v>
      </c>
      <c r="L243" s="45">
        <v>0</v>
      </c>
      <c r="M243" s="46">
        <f t="shared" si="35"/>
        <v>0</v>
      </c>
      <c r="N243" s="45">
        <f t="shared" si="36"/>
        <v>54789</v>
      </c>
      <c r="O243" s="44">
        <v>0</v>
      </c>
      <c r="P243" s="46">
        <f t="shared" si="37"/>
        <v>0</v>
      </c>
      <c r="Q243" s="9"/>
      <c r="R243" s="44">
        <v>54789</v>
      </c>
      <c r="T243" s="50"/>
      <c r="U243" s="50"/>
      <c r="V243" s="50"/>
      <c r="W243" s="44">
        <f t="shared" si="43"/>
        <v>28478485.600000001</v>
      </c>
      <c r="X243" s="44">
        <f t="shared" si="38"/>
        <v>1423924.2800000003</v>
      </c>
      <c r="Y243" s="44">
        <f t="shared" si="39"/>
        <v>2847848.5600000005</v>
      </c>
      <c r="Z243" s="44">
        <f t="shared" si="40"/>
        <v>4271772.84</v>
      </c>
      <c r="AA243" s="44">
        <f t="shared" si="41"/>
        <v>5695697.120000001</v>
      </c>
      <c r="AB243" s="44">
        <f t="shared" si="42"/>
        <v>7119621.4000000004</v>
      </c>
    </row>
    <row r="244" spans="1:28">
      <c r="A244" t="s">
        <v>347</v>
      </c>
      <c r="B244" t="s">
        <v>1087</v>
      </c>
      <c r="C244" t="s">
        <v>1385</v>
      </c>
      <c r="D244" t="s">
        <v>790</v>
      </c>
      <c r="E244" t="s">
        <v>789</v>
      </c>
      <c r="F244" t="s">
        <v>1141</v>
      </c>
      <c r="G244" t="s">
        <v>100</v>
      </c>
      <c r="H244" t="s">
        <v>100</v>
      </c>
      <c r="I244" s="44">
        <f t="shared" si="33"/>
        <v>54269</v>
      </c>
      <c r="J244" s="44">
        <v>0</v>
      </c>
      <c r="K244" s="46">
        <f t="shared" si="34"/>
        <v>0</v>
      </c>
      <c r="L244" s="45">
        <v>139</v>
      </c>
      <c r="M244" s="46">
        <f t="shared" si="35"/>
        <v>2.5613149311761781E-3</v>
      </c>
      <c r="N244" s="45">
        <f t="shared" si="36"/>
        <v>54408</v>
      </c>
      <c r="O244" s="44">
        <v>0</v>
      </c>
      <c r="P244" s="46">
        <f t="shared" si="37"/>
        <v>0</v>
      </c>
      <c r="Q244" s="9"/>
      <c r="R244" s="44">
        <v>54408</v>
      </c>
      <c r="T244" s="50"/>
      <c r="U244" s="50"/>
      <c r="V244" s="50"/>
      <c r="W244" s="44">
        <f t="shared" si="43"/>
        <v>28532893.600000001</v>
      </c>
      <c r="X244" s="44">
        <f t="shared" si="38"/>
        <v>1426644.6800000002</v>
      </c>
      <c r="Y244" s="44">
        <f t="shared" si="39"/>
        <v>2853289.3600000003</v>
      </c>
      <c r="Z244" s="44">
        <f t="shared" si="40"/>
        <v>4279934.04</v>
      </c>
      <c r="AA244" s="44">
        <f t="shared" si="41"/>
        <v>5706578.7200000007</v>
      </c>
      <c r="AB244" s="44">
        <f t="shared" si="42"/>
        <v>7133223.4000000004</v>
      </c>
    </row>
    <row r="245" spans="1:28">
      <c r="A245" t="s">
        <v>348</v>
      </c>
      <c r="B245" t="s">
        <v>1088</v>
      </c>
      <c r="C245" t="s">
        <v>1386</v>
      </c>
      <c r="D245" t="s">
        <v>792</v>
      </c>
      <c r="E245" t="s">
        <v>791</v>
      </c>
      <c r="F245" t="s">
        <v>1135</v>
      </c>
      <c r="G245" t="s">
        <v>104</v>
      </c>
      <c r="H245" t="s">
        <v>104</v>
      </c>
      <c r="I245" s="44">
        <f t="shared" si="33"/>
        <v>50276</v>
      </c>
      <c r="J245" s="44">
        <v>833</v>
      </c>
      <c r="K245" s="46">
        <f t="shared" si="34"/>
        <v>1.6568541650091494E-2</v>
      </c>
      <c r="L245" s="45">
        <v>0</v>
      </c>
      <c r="M245" s="46">
        <f t="shared" si="35"/>
        <v>0</v>
      </c>
      <c r="N245" s="45">
        <f t="shared" si="36"/>
        <v>51109.01656854165</v>
      </c>
      <c r="O245" s="44">
        <v>2426</v>
      </c>
      <c r="P245" s="46">
        <f t="shared" si="37"/>
        <v>4.8253639907709443E-2</v>
      </c>
      <c r="Q245" s="9"/>
      <c r="R245" s="44">
        <v>53535</v>
      </c>
      <c r="T245" s="50"/>
      <c r="U245" s="50"/>
      <c r="V245" s="50"/>
      <c r="W245" s="44">
        <f t="shared" si="43"/>
        <v>28586428.600000001</v>
      </c>
      <c r="X245" s="44">
        <f t="shared" si="38"/>
        <v>1429321.4300000002</v>
      </c>
      <c r="Y245" s="44">
        <f t="shared" si="39"/>
        <v>2858642.8600000003</v>
      </c>
      <c r="Z245" s="44">
        <f t="shared" si="40"/>
        <v>4287964.29</v>
      </c>
      <c r="AA245" s="44">
        <f t="shared" si="41"/>
        <v>5717285.7200000007</v>
      </c>
      <c r="AB245" s="44">
        <f t="shared" si="42"/>
        <v>7146607.1500000004</v>
      </c>
    </row>
    <row r="246" spans="1:28">
      <c r="A246" t="s">
        <v>349</v>
      </c>
      <c r="B246" t="s">
        <v>1089</v>
      </c>
      <c r="C246" t="s">
        <v>1387</v>
      </c>
      <c r="D246" t="s">
        <v>794</v>
      </c>
      <c r="E246" t="s">
        <v>793</v>
      </c>
      <c r="F246" t="s">
        <v>1144</v>
      </c>
      <c r="G246" t="s">
        <v>1156</v>
      </c>
      <c r="H246" t="s">
        <v>105</v>
      </c>
      <c r="I246" s="44">
        <f t="shared" si="33"/>
        <v>51459</v>
      </c>
      <c r="J246" s="44">
        <v>0</v>
      </c>
      <c r="K246" s="46">
        <f t="shared" si="34"/>
        <v>0</v>
      </c>
      <c r="L246" s="45">
        <v>1917</v>
      </c>
      <c r="M246" s="46">
        <f t="shared" si="35"/>
        <v>3.7252958666122542E-2</v>
      </c>
      <c r="N246" s="45">
        <f t="shared" si="36"/>
        <v>53376</v>
      </c>
      <c r="O246" s="44">
        <v>0</v>
      </c>
      <c r="P246" s="46">
        <f t="shared" si="37"/>
        <v>0</v>
      </c>
      <c r="Q246" s="9"/>
      <c r="R246" s="44">
        <v>53376</v>
      </c>
      <c r="T246" s="50"/>
      <c r="U246" s="50"/>
      <c r="V246" s="50"/>
      <c r="W246" s="44">
        <f t="shared" si="43"/>
        <v>28639804.600000001</v>
      </c>
      <c r="X246" s="44">
        <f t="shared" si="38"/>
        <v>1431990.2300000002</v>
      </c>
      <c r="Y246" s="44">
        <f t="shared" si="39"/>
        <v>2863980.4600000004</v>
      </c>
      <c r="Z246" s="44">
        <f t="shared" si="40"/>
        <v>4295970.6900000004</v>
      </c>
      <c r="AA246" s="44">
        <f t="shared" si="41"/>
        <v>5727960.9200000009</v>
      </c>
      <c r="AB246" s="44">
        <f t="shared" si="42"/>
        <v>7159951.1500000004</v>
      </c>
    </row>
    <row r="247" spans="1:28">
      <c r="A247" t="s">
        <v>350</v>
      </c>
      <c r="B247" t="s">
        <v>1090</v>
      </c>
      <c r="C247" t="s">
        <v>1388</v>
      </c>
      <c r="D247" t="s">
        <v>796</v>
      </c>
      <c r="E247" t="s">
        <v>795</v>
      </c>
      <c r="F247" t="s">
        <v>1136</v>
      </c>
      <c r="G247" t="s">
        <v>411</v>
      </c>
      <c r="H247" t="s">
        <v>98</v>
      </c>
      <c r="I247" s="44">
        <f t="shared" si="33"/>
        <v>52820</v>
      </c>
      <c r="J247" s="44">
        <v>365</v>
      </c>
      <c r="K247" s="46">
        <f t="shared" si="34"/>
        <v>6.9102612646724723E-3</v>
      </c>
      <c r="L247" s="45">
        <v>0</v>
      </c>
      <c r="M247" s="46">
        <f t="shared" si="35"/>
        <v>0</v>
      </c>
      <c r="N247" s="45">
        <f t="shared" si="36"/>
        <v>53185.006910261262</v>
      </c>
      <c r="O247" s="44">
        <v>0</v>
      </c>
      <c r="P247" s="46">
        <f t="shared" si="37"/>
        <v>0</v>
      </c>
      <c r="Q247" s="9"/>
      <c r="R247" s="44">
        <v>53185</v>
      </c>
      <c r="T247" s="50"/>
      <c r="U247" s="50"/>
      <c r="V247" s="50"/>
      <c r="W247" s="44">
        <f t="shared" si="43"/>
        <v>28692989.600000001</v>
      </c>
      <c r="X247" s="44">
        <f t="shared" si="38"/>
        <v>1434649.4800000002</v>
      </c>
      <c r="Y247" s="44">
        <f t="shared" si="39"/>
        <v>2869298.9600000004</v>
      </c>
      <c r="Z247" s="44">
        <f t="shared" si="40"/>
        <v>4303948.4400000004</v>
      </c>
      <c r="AA247" s="44">
        <f t="shared" si="41"/>
        <v>5738597.9200000009</v>
      </c>
      <c r="AB247" s="44">
        <f t="shared" si="42"/>
        <v>7173247.4000000004</v>
      </c>
    </row>
    <row r="248" spans="1:28">
      <c r="A248" t="s">
        <v>351</v>
      </c>
      <c r="B248" t="s">
        <v>1091</v>
      </c>
      <c r="C248" t="s">
        <v>1389</v>
      </c>
      <c r="D248" t="s">
        <v>423</v>
      </c>
      <c r="E248" t="s">
        <v>797</v>
      </c>
      <c r="F248" t="s">
        <v>1140</v>
      </c>
      <c r="G248" t="s">
        <v>96</v>
      </c>
      <c r="H248" t="s">
        <v>96</v>
      </c>
      <c r="I248" s="44">
        <f t="shared" si="33"/>
        <v>51533</v>
      </c>
      <c r="J248" s="44">
        <v>1546</v>
      </c>
      <c r="K248" s="46">
        <f t="shared" si="34"/>
        <v>3.0000194050414299E-2</v>
      </c>
      <c r="L248" s="45">
        <v>0</v>
      </c>
      <c r="M248" s="46">
        <f t="shared" si="35"/>
        <v>0</v>
      </c>
      <c r="N248" s="45">
        <f t="shared" si="36"/>
        <v>53079.030000194049</v>
      </c>
      <c r="O248" s="44">
        <v>0</v>
      </c>
      <c r="P248" s="46">
        <f t="shared" si="37"/>
        <v>0</v>
      </c>
      <c r="Q248" s="9"/>
      <c r="R248" s="44">
        <v>53079</v>
      </c>
      <c r="T248" s="50">
        <f>COUNT(R10:R248)</f>
        <v>239</v>
      </c>
      <c r="U248" s="51">
        <f>T248/T282</f>
        <v>0.87545787545787546</v>
      </c>
      <c r="V248" s="52" t="s">
        <v>1436</v>
      </c>
      <c r="W248" s="44">
        <f t="shared" si="43"/>
        <v>28746068.600000001</v>
      </c>
      <c r="X248" s="44">
        <f t="shared" si="38"/>
        <v>1437303.4300000002</v>
      </c>
      <c r="Y248" s="44">
        <f t="shared" si="39"/>
        <v>2874606.8600000003</v>
      </c>
      <c r="Z248" s="44">
        <f t="shared" si="40"/>
        <v>4311910.29</v>
      </c>
      <c r="AA248" s="44">
        <f t="shared" si="41"/>
        <v>5749213.7200000007</v>
      </c>
      <c r="AB248" s="44">
        <f t="shared" si="42"/>
        <v>7186517.1500000004</v>
      </c>
    </row>
    <row r="249" spans="1:28">
      <c r="A249" t="s">
        <v>352</v>
      </c>
      <c r="B249" t="s">
        <v>1092</v>
      </c>
      <c r="C249" t="s">
        <v>1390</v>
      </c>
      <c r="D249" t="s">
        <v>467</v>
      </c>
      <c r="E249" t="s">
        <v>798</v>
      </c>
      <c r="F249" t="s">
        <v>1137</v>
      </c>
      <c r="G249" t="s">
        <v>102</v>
      </c>
      <c r="H249" t="s">
        <v>102</v>
      </c>
      <c r="I249" s="44">
        <f t="shared" si="33"/>
        <v>46526</v>
      </c>
      <c r="J249" s="44">
        <v>0</v>
      </c>
      <c r="K249" s="46">
        <f t="shared" si="34"/>
        <v>0</v>
      </c>
      <c r="L249" s="45">
        <v>2596</v>
      </c>
      <c r="M249" s="46">
        <f t="shared" si="35"/>
        <v>5.579675880153033E-2</v>
      </c>
      <c r="N249" s="45">
        <f t="shared" si="36"/>
        <v>49122</v>
      </c>
      <c r="O249" s="44">
        <v>747</v>
      </c>
      <c r="P249" s="46">
        <f t="shared" si="37"/>
        <v>1.6055538838498903E-2</v>
      </c>
      <c r="Q249" s="9"/>
      <c r="R249" s="44">
        <v>49869</v>
      </c>
      <c r="T249" s="50"/>
      <c r="U249" s="50"/>
      <c r="V249" s="50"/>
      <c r="W249" s="44">
        <f t="shared" si="43"/>
        <v>28795937.600000001</v>
      </c>
      <c r="X249" s="44">
        <f t="shared" si="38"/>
        <v>1439796.8800000001</v>
      </c>
      <c r="Y249" s="44">
        <f t="shared" si="39"/>
        <v>2879593.7600000002</v>
      </c>
      <c r="Z249" s="44">
        <f t="shared" si="40"/>
        <v>4319390.6399999997</v>
      </c>
      <c r="AA249" s="44">
        <f t="shared" si="41"/>
        <v>5759187.5200000005</v>
      </c>
      <c r="AB249" s="44">
        <f t="shared" si="42"/>
        <v>7198984.4000000004</v>
      </c>
    </row>
    <row r="250" spans="1:28">
      <c r="A250" t="s">
        <v>353</v>
      </c>
      <c r="B250" t="s">
        <v>1093</v>
      </c>
      <c r="C250" t="s">
        <v>1391</v>
      </c>
      <c r="D250" t="s">
        <v>800</v>
      </c>
      <c r="E250" t="s">
        <v>799</v>
      </c>
      <c r="F250" t="s">
        <v>1146</v>
      </c>
      <c r="G250" t="s">
        <v>106</v>
      </c>
      <c r="H250" t="s">
        <v>106</v>
      </c>
      <c r="I250" s="44">
        <f t="shared" si="33"/>
        <v>39020</v>
      </c>
      <c r="J250" s="44">
        <v>4002</v>
      </c>
      <c r="K250" s="46">
        <f t="shared" si="34"/>
        <v>0.10256278831368529</v>
      </c>
      <c r="L250" s="45">
        <v>2641</v>
      </c>
      <c r="M250" s="46">
        <f t="shared" si="35"/>
        <v>6.7683239364428494E-2</v>
      </c>
      <c r="N250" s="45">
        <f t="shared" si="36"/>
        <v>45663.102562788314</v>
      </c>
      <c r="O250" s="44">
        <v>2144</v>
      </c>
      <c r="P250" s="46">
        <f t="shared" si="37"/>
        <v>5.4946181445412606E-2</v>
      </c>
      <c r="Q250" s="9"/>
      <c r="R250" s="44">
        <v>47807</v>
      </c>
      <c r="T250" s="50"/>
      <c r="U250" s="50"/>
      <c r="V250" s="50"/>
      <c r="W250" s="44">
        <f t="shared" si="43"/>
        <v>28843744.600000001</v>
      </c>
      <c r="X250" s="44">
        <f t="shared" si="38"/>
        <v>1442187.2300000002</v>
      </c>
      <c r="Y250" s="44">
        <f t="shared" si="39"/>
        <v>2884374.4600000004</v>
      </c>
      <c r="Z250" s="44">
        <f t="shared" si="40"/>
        <v>4326561.6900000004</v>
      </c>
      <c r="AA250" s="44">
        <f t="shared" si="41"/>
        <v>5768748.9200000009</v>
      </c>
      <c r="AB250" s="44">
        <f t="shared" si="42"/>
        <v>7210936.1500000004</v>
      </c>
    </row>
    <row r="251" spans="1:28">
      <c r="A251" t="s">
        <v>354</v>
      </c>
      <c r="B251" t="s">
        <v>1094</v>
      </c>
      <c r="C251" t="s">
        <v>1179</v>
      </c>
      <c r="D251" t="s">
        <v>443</v>
      </c>
      <c r="E251" t="s">
        <v>801</v>
      </c>
      <c r="F251" t="s">
        <v>1144</v>
      </c>
      <c r="G251" t="s">
        <v>93</v>
      </c>
      <c r="H251" t="s">
        <v>93</v>
      </c>
      <c r="I251" s="44">
        <f t="shared" si="33"/>
        <v>42494</v>
      </c>
      <c r="J251" s="44">
        <v>0</v>
      </c>
      <c r="K251" s="46">
        <f t="shared" si="34"/>
        <v>0</v>
      </c>
      <c r="L251" s="45">
        <v>4422</v>
      </c>
      <c r="M251" s="46">
        <f t="shared" si="35"/>
        <v>0.1040617498941027</v>
      </c>
      <c r="N251" s="45">
        <f t="shared" si="36"/>
        <v>46916</v>
      </c>
      <c r="O251" s="44">
        <v>0</v>
      </c>
      <c r="P251" s="46">
        <f t="shared" si="37"/>
        <v>0</v>
      </c>
      <c r="Q251" s="9"/>
      <c r="R251" s="44">
        <v>46916</v>
      </c>
      <c r="T251" s="50"/>
      <c r="U251" s="50"/>
      <c r="V251" s="50"/>
      <c r="W251" s="44">
        <f t="shared" si="43"/>
        <v>28890660.600000001</v>
      </c>
      <c r="X251" s="44">
        <f t="shared" si="38"/>
        <v>1444533.0300000003</v>
      </c>
      <c r="Y251" s="44">
        <f t="shared" si="39"/>
        <v>2889066.0600000005</v>
      </c>
      <c r="Z251" s="44">
        <f t="shared" si="40"/>
        <v>4333599.09</v>
      </c>
      <c r="AA251" s="44">
        <f t="shared" si="41"/>
        <v>5778132.120000001</v>
      </c>
      <c r="AB251" s="44">
        <f t="shared" si="42"/>
        <v>7222665.1500000004</v>
      </c>
    </row>
    <row r="252" spans="1:28">
      <c r="A252" t="s">
        <v>355</v>
      </c>
      <c r="B252" t="s">
        <v>1095</v>
      </c>
      <c r="C252" t="s">
        <v>1392</v>
      </c>
      <c r="D252" t="s">
        <v>803</v>
      </c>
      <c r="E252" t="s">
        <v>802</v>
      </c>
      <c r="F252" t="s">
        <v>1142</v>
      </c>
      <c r="G252" t="s">
        <v>107</v>
      </c>
      <c r="H252" t="s">
        <v>107</v>
      </c>
      <c r="I252" s="44">
        <f t="shared" si="33"/>
        <v>46876</v>
      </c>
      <c r="J252" s="44">
        <v>0</v>
      </c>
      <c r="K252" s="46">
        <f t="shared" si="34"/>
        <v>0</v>
      </c>
      <c r="L252" s="45">
        <v>0</v>
      </c>
      <c r="M252" s="46">
        <f t="shared" si="35"/>
        <v>0</v>
      </c>
      <c r="N252" s="45">
        <f t="shared" si="36"/>
        <v>46876</v>
      </c>
      <c r="O252" s="44">
        <v>0</v>
      </c>
      <c r="P252" s="46">
        <f t="shared" si="37"/>
        <v>0</v>
      </c>
      <c r="Q252" s="9"/>
      <c r="R252" s="44">
        <v>46876</v>
      </c>
      <c r="T252" s="50"/>
      <c r="U252" s="50"/>
      <c r="V252" s="50"/>
      <c r="W252" s="44">
        <f t="shared" si="43"/>
        <v>28937536.600000001</v>
      </c>
      <c r="X252" s="44">
        <f t="shared" si="38"/>
        <v>1446876.83</v>
      </c>
      <c r="Y252" s="44">
        <f t="shared" si="39"/>
        <v>2893753.66</v>
      </c>
      <c r="Z252" s="44">
        <f t="shared" si="40"/>
        <v>4340630.49</v>
      </c>
      <c r="AA252" s="44">
        <f t="shared" si="41"/>
        <v>5787507.3200000003</v>
      </c>
      <c r="AB252" s="44">
        <f t="shared" si="42"/>
        <v>7234384.1500000004</v>
      </c>
    </row>
    <row r="253" spans="1:28">
      <c r="A253" t="s">
        <v>356</v>
      </c>
      <c r="B253" t="s">
        <v>1096</v>
      </c>
      <c r="C253" t="s">
        <v>1393</v>
      </c>
      <c r="D253" t="s">
        <v>805</v>
      </c>
      <c r="E253" t="s">
        <v>804</v>
      </c>
      <c r="F253" t="s">
        <v>1135</v>
      </c>
      <c r="G253" t="s">
        <v>107</v>
      </c>
      <c r="H253" t="s">
        <v>107</v>
      </c>
      <c r="I253" s="44">
        <f t="shared" si="33"/>
        <v>45146</v>
      </c>
      <c r="J253" s="44">
        <v>0</v>
      </c>
      <c r="K253" s="46">
        <f t="shared" si="34"/>
        <v>0</v>
      </c>
      <c r="L253" s="45">
        <v>1312</v>
      </c>
      <c r="M253" s="46">
        <f t="shared" si="35"/>
        <v>2.9061267886412973E-2</v>
      </c>
      <c r="N253" s="45">
        <f t="shared" si="36"/>
        <v>46458</v>
      </c>
      <c r="O253" s="44">
        <v>0</v>
      </c>
      <c r="P253" s="46">
        <f t="shared" si="37"/>
        <v>0</v>
      </c>
      <c r="Q253" s="9"/>
      <c r="R253" s="44">
        <v>46458</v>
      </c>
      <c r="T253" s="50"/>
      <c r="U253" s="50"/>
      <c r="V253" s="50"/>
      <c r="W253" s="44">
        <f t="shared" si="43"/>
        <v>28983994.600000001</v>
      </c>
      <c r="X253" s="44">
        <f t="shared" si="38"/>
        <v>1449199.7300000002</v>
      </c>
      <c r="Y253" s="44">
        <f t="shared" si="39"/>
        <v>2898399.4600000004</v>
      </c>
      <c r="Z253" s="44">
        <f t="shared" si="40"/>
        <v>4347599.1900000004</v>
      </c>
      <c r="AA253" s="44">
        <f t="shared" si="41"/>
        <v>5796798.9200000009</v>
      </c>
      <c r="AB253" s="44">
        <f t="shared" si="42"/>
        <v>7245998.6500000004</v>
      </c>
    </row>
    <row r="254" spans="1:28">
      <c r="A254" t="s">
        <v>357</v>
      </c>
      <c r="B254" t="s">
        <v>1097</v>
      </c>
      <c r="C254" t="s">
        <v>1394</v>
      </c>
      <c r="D254" t="s">
        <v>807</v>
      </c>
      <c r="E254" t="s">
        <v>806</v>
      </c>
      <c r="F254" t="s">
        <v>1135</v>
      </c>
      <c r="G254" t="s">
        <v>107</v>
      </c>
      <c r="H254" t="s">
        <v>107</v>
      </c>
      <c r="I254" s="44">
        <f t="shared" si="33"/>
        <v>46203</v>
      </c>
      <c r="J254" s="44">
        <v>0</v>
      </c>
      <c r="K254" s="46">
        <f t="shared" si="34"/>
        <v>0</v>
      </c>
      <c r="L254" s="45">
        <v>0</v>
      </c>
      <c r="M254" s="46">
        <f t="shared" si="35"/>
        <v>0</v>
      </c>
      <c r="N254" s="45">
        <f t="shared" si="36"/>
        <v>46203</v>
      </c>
      <c r="O254" s="44">
        <v>0</v>
      </c>
      <c r="P254" s="46">
        <f t="shared" si="37"/>
        <v>0</v>
      </c>
      <c r="Q254" s="9"/>
      <c r="R254" s="44">
        <v>46203</v>
      </c>
      <c r="T254" s="50"/>
      <c r="U254" s="50"/>
      <c r="V254" s="50"/>
      <c r="W254" s="44">
        <f t="shared" si="43"/>
        <v>29030197.600000001</v>
      </c>
      <c r="X254" s="44">
        <f t="shared" si="38"/>
        <v>1451509.8800000001</v>
      </c>
      <c r="Y254" s="44">
        <f t="shared" si="39"/>
        <v>2903019.7600000002</v>
      </c>
      <c r="Z254" s="44">
        <f t="shared" si="40"/>
        <v>4354529.6399999997</v>
      </c>
      <c r="AA254" s="44">
        <f t="shared" si="41"/>
        <v>5806039.5200000005</v>
      </c>
      <c r="AB254" s="44">
        <f t="shared" si="42"/>
        <v>7257549.4000000004</v>
      </c>
    </row>
    <row r="255" spans="1:28">
      <c r="A255" t="s">
        <v>358</v>
      </c>
      <c r="B255" t="s">
        <v>1098</v>
      </c>
      <c r="C255" t="s">
        <v>1395</v>
      </c>
      <c r="D255" t="s">
        <v>809</v>
      </c>
      <c r="E255" t="s">
        <v>808</v>
      </c>
      <c r="F255" t="s">
        <v>1142</v>
      </c>
      <c r="G255" t="s">
        <v>108</v>
      </c>
      <c r="H255" t="s">
        <v>108</v>
      </c>
      <c r="I255" s="44">
        <f t="shared" si="33"/>
        <v>44823</v>
      </c>
      <c r="J255" s="44">
        <v>0</v>
      </c>
      <c r="K255" s="46">
        <f t="shared" si="34"/>
        <v>0</v>
      </c>
      <c r="L255" s="45">
        <v>1226</v>
      </c>
      <c r="M255" s="46">
        <f t="shared" si="35"/>
        <v>2.7352029092207127E-2</v>
      </c>
      <c r="N255" s="45">
        <f t="shared" si="36"/>
        <v>46049</v>
      </c>
      <c r="O255" s="44">
        <v>0</v>
      </c>
      <c r="P255" s="46">
        <f t="shared" si="37"/>
        <v>0</v>
      </c>
      <c r="Q255" s="9"/>
      <c r="R255" s="44">
        <v>46049</v>
      </c>
      <c r="T255" s="50"/>
      <c r="U255" s="50"/>
      <c r="V255" s="50"/>
      <c r="W255" s="44">
        <f t="shared" si="43"/>
        <v>29076246.600000001</v>
      </c>
      <c r="X255" s="44">
        <f t="shared" si="38"/>
        <v>1453812.33</v>
      </c>
      <c r="Y255" s="44">
        <f t="shared" si="39"/>
        <v>2907624.66</v>
      </c>
      <c r="Z255" s="44">
        <f t="shared" si="40"/>
        <v>4361436.99</v>
      </c>
      <c r="AA255" s="44">
        <f t="shared" si="41"/>
        <v>5815249.3200000003</v>
      </c>
      <c r="AB255" s="44">
        <f t="shared" si="42"/>
        <v>7269061.6500000004</v>
      </c>
    </row>
    <row r="256" spans="1:28">
      <c r="A256" t="s">
        <v>359</v>
      </c>
      <c r="B256" t="s">
        <v>1099</v>
      </c>
      <c r="C256" t="s">
        <v>1396</v>
      </c>
      <c r="D256" t="s">
        <v>811</v>
      </c>
      <c r="E256" t="s">
        <v>810</v>
      </c>
      <c r="F256" t="s">
        <v>1137</v>
      </c>
      <c r="G256" t="s">
        <v>109</v>
      </c>
      <c r="H256" t="s">
        <v>109</v>
      </c>
      <c r="I256" s="44">
        <f t="shared" si="33"/>
        <v>42295</v>
      </c>
      <c r="J256" s="44">
        <v>846</v>
      </c>
      <c r="K256" s="46">
        <f t="shared" si="34"/>
        <v>2.0002364345667337E-2</v>
      </c>
      <c r="L256" s="45">
        <v>1773</v>
      </c>
      <c r="M256" s="46">
        <f t="shared" si="35"/>
        <v>4.1919848681877293E-2</v>
      </c>
      <c r="N256" s="45">
        <f t="shared" si="36"/>
        <v>44914.020002364348</v>
      </c>
      <c r="O256" s="44">
        <v>1061</v>
      </c>
      <c r="P256" s="46">
        <f t="shared" si="37"/>
        <v>2.508570753044095E-2</v>
      </c>
      <c r="Q256" s="9"/>
      <c r="R256" s="44">
        <v>45975</v>
      </c>
      <c r="T256" s="50"/>
      <c r="U256" s="50"/>
      <c r="V256" s="50"/>
      <c r="W256" s="44">
        <f t="shared" si="43"/>
        <v>29122221.600000001</v>
      </c>
      <c r="X256" s="44">
        <f t="shared" si="38"/>
        <v>1456111.08</v>
      </c>
      <c r="Y256" s="44">
        <f t="shared" si="39"/>
        <v>2912222.16</v>
      </c>
      <c r="Z256" s="44">
        <f t="shared" si="40"/>
        <v>4368333.24</v>
      </c>
      <c r="AA256" s="44">
        <f t="shared" si="41"/>
        <v>5824444.3200000003</v>
      </c>
      <c r="AB256" s="44">
        <f t="shared" si="42"/>
        <v>7280555.4000000004</v>
      </c>
    </row>
    <row r="257" spans="1:28">
      <c r="A257" t="s">
        <v>360</v>
      </c>
      <c r="B257" t="s">
        <v>1100</v>
      </c>
      <c r="C257" t="s">
        <v>1397</v>
      </c>
      <c r="D257" t="s">
        <v>813</v>
      </c>
      <c r="E257" t="s">
        <v>812</v>
      </c>
      <c r="F257" t="s">
        <v>1131</v>
      </c>
      <c r="G257" t="s">
        <v>96</v>
      </c>
      <c r="H257" t="s">
        <v>96</v>
      </c>
      <c r="I257" s="44">
        <f t="shared" si="33"/>
        <v>44834</v>
      </c>
      <c r="J257" s="44">
        <v>0</v>
      </c>
      <c r="K257" s="46">
        <f t="shared" si="34"/>
        <v>0</v>
      </c>
      <c r="L257" s="45">
        <v>614</v>
      </c>
      <c r="M257" s="46">
        <f t="shared" si="35"/>
        <v>1.3694963643663292E-2</v>
      </c>
      <c r="N257" s="45">
        <f t="shared" si="36"/>
        <v>45448</v>
      </c>
      <c r="O257" s="44">
        <v>0</v>
      </c>
      <c r="P257" s="46">
        <f t="shared" si="37"/>
        <v>0</v>
      </c>
      <c r="Q257" s="9"/>
      <c r="R257" s="44">
        <v>45448</v>
      </c>
      <c r="T257" s="50"/>
      <c r="U257" s="50"/>
      <c r="V257" s="50"/>
      <c r="W257" s="44">
        <f t="shared" si="43"/>
        <v>29167669.600000001</v>
      </c>
      <c r="X257" s="44">
        <f t="shared" si="38"/>
        <v>1458383.4800000002</v>
      </c>
      <c r="Y257" s="44">
        <f t="shared" si="39"/>
        <v>2916766.9600000004</v>
      </c>
      <c r="Z257" s="44">
        <f t="shared" si="40"/>
        <v>4375150.4400000004</v>
      </c>
      <c r="AA257" s="44">
        <f t="shared" si="41"/>
        <v>5833533.9200000009</v>
      </c>
      <c r="AB257" s="44">
        <f t="shared" si="42"/>
        <v>7291917.4000000004</v>
      </c>
    </row>
    <row r="258" spans="1:28">
      <c r="A258" t="s">
        <v>361</v>
      </c>
      <c r="B258" t="s">
        <v>1101</v>
      </c>
      <c r="C258" t="s">
        <v>1398</v>
      </c>
      <c r="D258" t="s">
        <v>814</v>
      </c>
      <c r="E258" t="s">
        <v>752</v>
      </c>
      <c r="F258" t="s">
        <v>1135</v>
      </c>
      <c r="G258" t="s">
        <v>110</v>
      </c>
      <c r="H258" t="s">
        <v>110</v>
      </c>
      <c r="I258" s="44">
        <f t="shared" si="33"/>
        <v>45427</v>
      </c>
      <c r="J258" s="44">
        <v>0</v>
      </c>
      <c r="K258" s="46">
        <f t="shared" si="34"/>
        <v>0</v>
      </c>
      <c r="L258" s="45">
        <v>0</v>
      </c>
      <c r="M258" s="46">
        <f t="shared" si="35"/>
        <v>0</v>
      </c>
      <c r="N258" s="45">
        <f t="shared" si="36"/>
        <v>45427</v>
      </c>
      <c r="O258" s="44">
        <v>0</v>
      </c>
      <c r="P258" s="46">
        <f t="shared" si="37"/>
        <v>0</v>
      </c>
      <c r="Q258" s="9"/>
      <c r="R258" s="44">
        <v>45427</v>
      </c>
      <c r="T258" s="50"/>
      <c r="U258" s="50"/>
      <c r="V258" s="50"/>
      <c r="W258" s="44">
        <f t="shared" si="43"/>
        <v>29213096.600000001</v>
      </c>
      <c r="X258" s="44">
        <f t="shared" si="38"/>
        <v>1460654.83</v>
      </c>
      <c r="Y258" s="44">
        <f t="shared" si="39"/>
        <v>2921309.66</v>
      </c>
      <c r="Z258" s="44">
        <f t="shared" si="40"/>
        <v>4381964.49</v>
      </c>
      <c r="AA258" s="44">
        <f t="shared" si="41"/>
        <v>5842619.3200000003</v>
      </c>
      <c r="AB258" s="44">
        <f t="shared" si="42"/>
        <v>7303274.1500000004</v>
      </c>
    </row>
    <row r="259" spans="1:28">
      <c r="A259" t="s">
        <v>362</v>
      </c>
      <c r="B259" t="s">
        <v>1102</v>
      </c>
      <c r="C259" t="s">
        <v>1399</v>
      </c>
      <c r="D259" t="s">
        <v>815</v>
      </c>
      <c r="E259" t="s">
        <v>673</v>
      </c>
      <c r="F259" t="s">
        <v>1140</v>
      </c>
      <c r="G259" t="s">
        <v>111</v>
      </c>
      <c r="H259" t="s">
        <v>111</v>
      </c>
      <c r="I259" s="44">
        <f t="shared" si="33"/>
        <v>42203</v>
      </c>
      <c r="J259" s="44">
        <v>0</v>
      </c>
      <c r="K259" s="46">
        <f t="shared" si="34"/>
        <v>0</v>
      </c>
      <c r="L259" s="45">
        <v>2468</v>
      </c>
      <c r="M259" s="46">
        <f t="shared" si="35"/>
        <v>5.8479255029263322E-2</v>
      </c>
      <c r="N259" s="45">
        <f t="shared" si="36"/>
        <v>44671</v>
      </c>
      <c r="O259" s="44">
        <v>0</v>
      </c>
      <c r="P259" s="46">
        <f t="shared" si="37"/>
        <v>0</v>
      </c>
      <c r="Q259" s="9"/>
      <c r="R259" s="44">
        <v>44671</v>
      </c>
      <c r="T259" s="50"/>
      <c r="U259" s="50"/>
      <c r="V259" s="50"/>
      <c r="W259" s="44">
        <f t="shared" si="43"/>
        <v>29257767.600000001</v>
      </c>
      <c r="X259" s="44">
        <f t="shared" si="38"/>
        <v>1462888.3800000001</v>
      </c>
      <c r="Y259" s="44">
        <f t="shared" si="39"/>
        <v>2925776.7600000002</v>
      </c>
      <c r="Z259" s="44">
        <f t="shared" si="40"/>
        <v>4388665.1399999997</v>
      </c>
      <c r="AA259" s="44">
        <f t="shared" si="41"/>
        <v>5851553.5200000005</v>
      </c>
      <c r="AB259" s="44">
        <f t="shared" si="42"/>
        <v>7314441.9000000004</v>
      </c>
    </row>
    <row r="260" spans="1:28">
      <c r="A260" t="s">
        <v>363</v>
      </c>
      <c r="B260" t="s">
        <v>1103</v>
      </c>
      <c r="C260" t="s">
        <v>1400</v>
      </c>
      <c r="D260" t="s">
        <v>817</v>
      </c>
      <c r="E260" t="s">
        <v>816</v>
      </c>
      <c r="F260" t="s">
        <v>1142</v>
      </c>
      <c r="G260" t="s">
        <v>91</v>
      </c>
      <c r="H260" t="s">
        <v>91</v>
      </c>
      <c r="I260" s="44">
        <f t="shared" si="33"/>
        <v>43261</v>
      </c>
      <c r="J260" s="44">
        <v>0</v>
      </c>
      <c r="K260" s="46">
        <f t="shared" si="34"/>
        <v>0</v>
      </c>
      <c r="L260" s="45">
        <v>0</v>
      </c>
      <c r="M260" s="46">
        <f t="shared" si="35"/>
        <v>0</v>
      </c>
      <c r="N260" s="45">
        <f t="shared" si="36"/>
        <v>43261</v>
      </c>
      <c r="O260" s="44">
        <v>0</v>
      </c>
      <c r="P260" s="46">
        <f t="shared" si="37"/>
        <v>0</v>
      </c>
      <c r="Q260" s="9"/>
      <c r="R260" s="44">
        <v>43261</v>
      </c>
      <c r="T260" s="50"/>
      <c r="U260" s="50"/>
      <c r="V260" s="50"/>
      <c r="W260" s="44">
        <f t="shared" si="43"/>
        <v>29301028.600000001</v>
      </c>
      <c r="X260" s="44">
        <f t="shared" si="38"/>
        <v>1465051.4300000002</v>
      </c>
      <c r="Y260" s="44">
        <f t="shared" si="39"/>
        <v>2930102.8600000003</v>
      </c>
      <c r="Z260" s="44">
        <f t="shared" si="40"/>
        <v>4395154.29</v>
      </c>
      <c r="AA260" s="44">
        <f t="shared" si="41"/>
        <v>5860205.7200000007</v>
      </c>
      <c r="AB260" s="44">
        <f t="shared" si="42"/>
        <v>7325257.1500000004</v>
      </c>
    </row>
    <row r="261" spans="1:28">
      <c r="A261" t="s">
        <v>364</v>
      </c>
      <c r="B261" t="s">
        <v>1104</v>
      </c>
      <c r="C261" t="s">
        <v>1401</v>
      </c>
      <c r="D261" t="s">
        <v>819</v>
      </c>
      <c r="E261" t="s">
        <v>818</v>
      </c>
      <c r="F261" t="s">
        <v>1140</v>
      </c>
      <c r="G261" t="s">
        <v>69</v>
      </c>
      <c r="H261" t="s">
        <v>69</v>
      </c>
      <c r="I261" s="44">
        <f t="shared" si="33"/>
        <v>42248</v>
      </c>
      <c r="J261" s="44">
        <v>0</v>
      </c>
      <c r="K261" s="46">
        <f t="shared" si="34"/>
        <v>0</v>
      </c>
      <c r="L261" s="45">
        <v>0</v>
      </c>
      <c r="M261" s="46">
        <f t="shared" si="35"/>
        <v>0</v>
      </c>
      <c r="N261" s="45">
        <f t="shared" si="36"/>
        <v>42248</v>
      </c>
      <c r="O261" s="44">
        <v>0</v>
      </c>
      <c r="P261" s="46">
        <f t="shared" si="37"/>
        <v>0</v>
      </c>
      <c r="R261" s="44">
        <v>42248</v>
      </c>
      <c r="T261" s="50"/>
      <c r="U261" s="50"/>
      <c r="V261" s="50"/>
      <c r="W261" s="44">
        <f t="shared" si="43"/>
        <v>29343276.600000001</v>
      </c>
      <c r="X261" s="44">
        <f t="shared" si="38"/>
        <v>1467163.83</v>
      </c>
      <c r="Y261" s="44">
        <f t="shared" si="39"/>
        <v>2934327.66</v>
      </c>
      <c r="Z261" s="44">
        <f t="shared" si="40"/>
        <v>4401491.49</v>
      </c>
      <c r="AA261" s="44">
        <f t="shared" si="41"/>
        <v>5868655.3200000003</v>
      </c>
      <c r="AB261" s="44">
        <f t="shared" si="42"/>
        <v>7335819.1500000004</v>
      </c>
    </row>
    <row r="262" spans="1:28">
      <c r="A262" t="s">
        <v>365</v>
      </c>
      <c r="B262" t="s">
        <v>1105</v>
      </c>
      <c r="C262" t="s">
        <v>1402</v>
      </c>
      <c r="D262" t="s">
        <v>821</v>
      </c>
      <c r="E262" t="s">
        <v>820</v>
      </c>
      <c r="F262" t="s">
        <v>1138</v>
      </c>
      <c r="G262" t="s">
        <v>79</v>
      </c>
      <c r="H262" t="s">
        <v>79</v>
      </c>
      <c r="I262" s="44">
        <f t="shared" si="33"/>
        <v>37729</v>
      </c>
      <c r="J262" s="44">
        <v>1398</v>
      </c>
      <c r="K262" s="46">
        <f t="shared" si="34"/>
        <v>3.7053725251133082E-2</v>
      </c>
      <c r="L262" s="45">
        <v>1787</v>
      </c>
      <c r="M262" s="46">
        <f t="shared" si="35"/>
        <v>4.7364096583529913E-2</v>
      </c>
      <c r="N262" s="45">
        <f t="shared" si="36"/>
        <v>40914.037053725253</v>
      </c>
      <c r="O262" s="44">
        <v>0</v>
      </c>
      <c r="P262" s="46">
        <f t="shared" si="37"/>
        <v>0</v>
      </c>
      <c r="Q262" s="9"/>
      <c r="R262" s="44">
        <v>40914</v>
      </c>
      <c r="T262" s="50"/>
      <c r="U262" s="50"/>
      <c r="V262" s="50"/>
      <c r="W262" s="44">
        <f t="shared" si="43"/>
        <v>29384190.600000001</v>
      </c>
      <c r="X262" s="44">
        <f t="shared" si="38"/>
        <v>1469209.5300000003</v>
      </c>
      <c r="Y262" s="44">
        <f t="shared" si="39"/>
        <v>2938419.0600000005</v>
      </c>
      <c r="Z262" s="44">
        <f t="shared" si="40"/>
        <v>4407628.59</v>
      </c>
      <c r="AA262" s="44">
        <f t="shared" si="41"/>
        <v>5876838.120000001</v>
      </c>
      <c r="AB262" s="44">
        <f t="shared" si="42"/>
        <v>7346047.6500000004</v>
      </c>
    </row>
    <row r="263" spans="1:28">
      <c r="A263" t="s">
        <v>366</v>
      </c>
      <c r="B263" t="s">
        <v>1106</v>
      </c>
      <c r="C263" t="s">
        <v>1403</v>
      </c>
      <c r="D263" t="s">
        <v>823</v>
      </c>
      <c r="E263" t="s">
        <v>822</v>
      </c>
      <c r="F263" t="s">
        <v>1141</v>
      </c>
      <c r="G263" t="s">
        <v>104</v>
      </c>
      <c r="H263" t="s">
        <v>104</v>
      </c>
      <c r="I263" s="44">
        <f t="shared" si="33"/>
        <v>39464</v>
      </c>
      <c r="J263" s="44">
        <v>0</v>
      </c>
      <c r="K263" s="46">
        <f t="shared" si="34"/>
        <v>0</v>
      </c>
      <c r="L263" s="45">
        <v>0</v>
      </c>
      <c r="M263" s="46">
        <f t="shared" si="35"/>
        <v>0</v>
      </c>
      <c r="N263" s="45">
        <f t="shared" si="36"/>
        <v>39464</v>
      </c>
      <c r="O263" s="44">
        <v>0</v>
      </c>
      <c r="P263" s="46">
        <f t="shared" si="37"/>
        <v>0</v>
      </c>
      <c r="Q263" s="9"/>
      <c r="R263" s="44">
        <v>39464</v>
      </c>
      <c r="T263" s="50"/>
      <c r="U263" s="50"/>
      <c r="V263" s="50"/>
      <c r="W263" s="44">
        <f t="shared" si="43"/>
        <v>29423654.600000001</v>
      </c>
      <c r="X263" s="44">
        <f t="shared" si="38"/>
        <v>1471182.7300000002</v>
      </c>
      <c r="Y263" s="44">
        <f t="shared" si="39"/>
        <v>2942365.4600000004</v>
      </c>
      <c r="Z263" s="44">
        <f t="shared" si="40"/>
        <v>4413548.1900000004</v>
      </c>
      <c r="AA263" s="44">
        <f t="shared" si="41"/>
        <v>5884730.9200000009</v>
      </c>
      <c r="AB263" s="44">
        <f t="shared" si="42"/>
        <v>7355913.6500000004</v>
      </c>
    </row>
    <row r="264" spans="1:28">
      <c r="A264" t="s">
        <v>367</v>
      </c>
      <c r="B264" t="s">
        <v>1107</v>
      </c>
      <c r="C264" t="s">
        <v>1404</v>
      </c>
      <c r="D264" t="s">
        <v>825</v>
      </c>
      <c r="E264" t="s">
        <v>824</v>
      </c>
      <c r="F264" t="s">
        <v>1145</v>
      </c>
      <c r="G264" t="s">
        <v>101</v>
      </c>
      <c r="H264" t="s">
        <v>101</v>
      </c>
      <c r="I264" s="44">
        <f t="shared" si="33"/>
        <v>37022</v>
      </c>
      <c r="J264" s="44">
        <v>808</v>
      </c>
      <c r="K264" s="46">
        <f t="shared" si="34"/>
        <v>2.1824860893522771E-2</v>
      </c>
      <c r="L264" s="45">
        <v>0</v>
      </c>
      <c r="M264" s="46">
        <f t="shared" si="35"/>
        <v>0</v>
      </c>
      <c r="N264" s="45">
        <f t="shared" si="36"/>
        <v>37830.021824860894</v>
      </c>
      <c r="O264" s="44">
        <v>0</v>
      </c>
      <c r="P264" s="46">
        <f t="shared" si="37"/>
        <v>0</v>
      </c>
      <c r="Q264" s="9"/>
      <c r="R264" s="44">
        <v>37830</v>
      </c>
      <c r="T264" s="50"/>
      <c r="U264" s="50"/>
      <c r="V264" s="50"/>
      <c r="W264" s="44">
        <f t="shared" si="43"/>
        <v>29461484.600000001</v>
      </c>
      <c r="X264" s="44">
        <f t="shared" si="38"/>
        <v>1473074.2300000002</v>
      </c>
      <c r="Y264" s="44">
        <f t="shared" si="39"/>
        <v>2946148.4600000004</v>
      </c>
      <c r="Z264" s="44">
        <f t="shared" si="40"/>
        <v>4419222.6900000004</v>
      </c>
      <c r="AA264" s="44">
        <f t="shared" si="41"/>
        <v>5892296.9200000009</v>
      </c>
      <c r="AB264" s="44">
        <f t="shared" si="42"/>
        <v>7365371.1500000004</v>
      </c>
    </row>
    <row r="265" spans="1:28">
      <c r="A265" t="s">
        <v>368</v>
      </c>
      <c r="B265" t="s">
        <v>1108</v>
      </c>
      <c r="C265" t="s">
        <v>1405</v>
      </c>
      <c r="D265" t="s">
        <v>481</v>
      </c>
      <c r="E265" t="s">
        <v>826</v>
      </c>
      <c r="F265" t="s">
        <v>1143</v>
      </c>
      <c r="G265" t="s">
        <v>112</v>
      </c>
      <c r="H265" t="s">
        <v>112</v>
      </c>
      <c r="I265" s="44">
        <f t="shared" si="33"/>
        <v>36600</v>
      </c>
      <c r="J265" s="44">
        <v>298</v>
      </c>
      <c r="K265" s="46">
        <f t="shared" si="34"/>
        <v>8.1420765027322411E-3</v>
      </c>
      <c r="L265" s="45">
        <v>24</v>
      </c>
      <c r="M265" s="46">
        <f t="shared" si="35"/>
        <v>6.5573770491803279E-4</v>
      </c>
      <c r="N265" s="45">
        <f t="shared" si="36"/>
        <v>36922.008142076505</v>
      </c>
      <c r="O265" s="44">
        <v>0</v>
      </c>
      <c r="P265" s="46">
        <f t="shared" si="37"/>
        <v>0</v>
      </c>
      <c r="Q265" s="9"/>
      <c r="R265" s="44">
        <v>36922</v>
      </c>
      <c r="T265" s="50"/>
      <c r="U265" s="50"/>
      <c r="V265" s="50"/>
      <c r="W265" s="44">
        <f t="shared" si="43"/>
        <v>29498406.600000001</v>
      </c>
      <c r="X265" s="44">
        <f t="shared" si="38"/>
        <v>1474920.33</v>
      </c>
      <c r="Y265" s="44">
        <f t="shared" si="39"/>
        <v>2949840.66</v>
      </c>
      <c r="Z265" s="44">
        <f t="shared" si="40"/>
        <v>4424760.99</v>
      </c>
      <c r="AA265" s="44">
        <f t="shared" si="41"/>
        <v>5899681.3200000003</v>
      </c>
      <c r="AB265" s="44">
        <f t="shared" si="42"/>
        <v>7374601.6500000004</v>
      </c>
    </row>
    <row r="266" spans="1:28">
      <c r="A266" t="s">
        <v>369</v>
      </c>
      <c r="B266" t="s">
        <v>1109</v>
      </c>
      <c r="C266" t="s">
        <v>1406</v>
      </c>
      <c r="D266" t="s">
        <v>606</v>
      </c>
      <c r="E266" t="s">
        <v>827</v>
      </c>
      <c r="F266" t="s">
        <v>1135</v>
      </c>
      <c r="G266" t="s">
        <v>410</v>
      </c>
      <c r="H266" t="s">
        <v>17</v>
      </c>
      <c r="I266" s="44">
        <f t="shared" ref="I266:I282" si="44">R266-O266-J266-L266</f>
        <v>33388</v>
      </c>
      <c r="J266" s="44">
        <v>102</v>
      </c>
      <c r="K266" s="46">
        <f t="shared" si="34"/>
        <v>3.0549898167006109E-3</v>
      </c>
      <c r="L266" s="44">
        <v>751</v>
      </c>
      <c r="M266" s="46">
        <f t="shared" si="35"/>
        <v>2.2493111297472147E-2</v>
      </c>
      <c r="N266" s="45">
        <f t="shared" si="36"/>
        <v>34241.003054989815</v>
      </c>
      <c r="O266" s="44">
        <v>1345</v>
      </c>
      <c r="P266" s="46">
        <f t="shared" si="37"/>
        <v>4.0283934347669824E-2</v>
      </c>
      <c r="Q266" s="9"/>
      <c r="R266" s="44">
        <v>35586</v>
      </c>
      <c r="T266" s="50"/>
      <c r="U266" s="50"/>
      <c r="V266" s="50"/>
      <c r="W266" s="44">
        <f t="shared" si="43"/>
        <v>29533992.600000001</v>
      </c>
      <c r="X266" s="44">
        <f t="shared" si="38"/>
        <v>1476699.6300000001</v>
      </c>
      <c r="Y266" s="44">
        <f t="shared" si="39"/>
        <v>2953399.2600000002</v>
      </c>
      <c r="Z266" s="44">
        <f t="shared" si="40"/>
        <v>4430098.8899999997</v>
      </c>
      <c r="AA266" s="44">
        <f t="shared" si="41"/>
        <v>5906798.5200000005</v>
      </c>
      <c r="AB266" s="44">
        <f t="shared" si="42"/>
        <v>7383498.1500000004</v>
      </c>
    </row>
    <row r="267" spans="1:28">
      <c r="A267" t="s">
        <v>371</v>
      </c>
      <c r="B267" t="s">
        <v>1110</v>
      </c>
      <c r="C267" t="s">
        <v>1407</v>
      </c>
      <c r="D267" t="s">
        <v>829</v>
      </c>
      <c r="E267" t="s">
        <v>828</v>
      </c>
      <c r="F267" t="s">
        <v>1149</v>
      </c>
      <c r="G267" t="s">
        <v>410</v>
      </c>
      <c r="H267" t="s">
        <v>17</v>
      </c>
      <c r="I267" s="44">
        <f t="shared" si="44"/>
        <v>33387</v>
      </c>
      <c r="J267" s="44">
        <v>102</v>
      </c>
      <c r="K267" s="46">
        <f t="shared" ref="K267:K282" si="45">J267/I267</f>
        <v>3.0550813190762874E-3</v>
      </c>
      <c r="L267" s="44">
        <v>751</v>
      </c>
      <c r="M267" s="46">
        <f t="shared" ref="M267:M282" si="46">L267/I267</f>
        <v>2.2493785006140115E-2</v>
      </c>
      <c r="N267" s="45">
        <f t="shared" ref="N267:N282" si="47">SUM(I267:L267)</f>
        <v>34240.003055081317</v>
      </c>
      <c r="O267" s="44">
        <v>1337</v>
      </c>
      <c r="P267" s="46">
        <f t="shared" ref="P267:P282" si="48">O267/I267</f>
        <v>4.0045526702009768E-2</v>
      </c>
      <c r="R267" s="44">
        <v>35577</v>
      </c>
      <c r="T267" s="50"/>
      <c r="U267" s="50"/>
      <c r="V267" s="50"/>
      <c r="W267" s="44">
        <f t="shared" si="43"/>
        <v>29569569.600000001</v>
      </c>
      <c r="X267" s="44">
        <f t="shared" ref="X267:X282" si="49">0.05*W267</f>
        <v>1478478.4800000002</v>
      </c>
      <c r="Y267" s="44">
        <f t="shared" ref="Y267:Y282" si="50">0.1*W267</f>
        <v>2956956.9600000004</v>
      </c>
      <c r="Z267" s="44">
        <f t="shared" ref="Z267:Z282" si="51">0.15*W267</f>
        <v>4435435.4400000004</v>
      </c>
      <c r="AA267" s="44">
        <f t="shared" ref="AA267:AA282" si="52">0.2*W267</f>
        <v>5913913.9200000009</v>
      </c>
      <c r="AB267" s="44">
        <f t="shared" ref="AB267:AB282" si="53">0.25*W267</f>
        <v>7392392.4000000004</v>
      </c>
    </row>
    <row r="268" spans="1:28">
      <c r="A268" t="s">
        <v>370</v>
      </c>
      <c r="B268" t="s">
        <v>1111</v>
      </c>
      <c r="C268" t="s">
        <v>1408</v>
      </c>
      <c r="D268" t="s">
        <v>831</v>
      </c>
      <c r="E268" t="s">
        <v>830</v>
      </c>
      <c r="F268" t="s">
        <v>1134</v>
      </c>
      <c r="G268" t="s">
        <v>410</v>
      </c>
      <c r="H268" t="s">
        <v>17</v>
      </c>
      <c r="I268" s="44">
        <f t="shared" si="44"/>
        <v>33387</v>
      </c>
      <c r="J268" s="44">
        <v>102</v>
      </c>
      <c r="K268" s="46">
        <f t="shared" si="45"/>
        <v>3.0550813190762874E-3</v>
      </c>
      <c r="L268" s="44">
        <v>751</v>
      </c>
      <c r="M268" s="46">
        <f t="shared" si="46"/>
        <v>2.2493785006140115E-2</v>
      </c>
      <c r="N268" s="45">
        <f t="shared" si="47"/>
        <v>34240.003055081317</v>
      </c>
      <c r="O268" s="44">
        <v>1320</v>
      </c>
      <c r="P268" s="46">
        <f t="shared" si="48"/>
        <v>3.9536346482163719E-2</v>
      </c>
      <c r="Q268" s="11"/>
      <c r="R268" s="44">
        <v>35560</v>
      </c>
      <c r="T268" s="50"/>
      <c r="U268" s="50"/>
      <c r="V268" s="50"/>
      <c r="W268" s="44">
        <f t="shared" ref="W268:W282" si="54">W267+R268</f>
        <v>29605129.600000001</v>
      </c>
      <c r="X268" s="44">
        <f t="shared" si="49"/>
        <v>1480256.4800000002</v>
      </c>
      <c r="Y268" s="44">
        <f t="shared" si="50"/>
        <v>2960512.9600000004</v>
      </c>
      <c r="Z268" s="44">
        <f t="shared" si="51"/>
        <v>4440769.4400000004</v>
      </c>
      <c r="AA268" s="44">
        <f t="shared" si="52"/>
        <v>5921025.9200000009</v>
      </c>
      <c r="AB268" s="44">
        <f t="shared" si="53"/>
        <v>7401282.4000000004</v>
      </c>
    </row>
    <row r="269" spans="1:28">
      <c r="A269" t="s">
        <v>372</v>
      </c>
      <c r="B269" t="s">
        <v>1112</v>
      </c>
      <c r="C269" t="s">
        <v>1409</v>
      </c>
      <c r="D269" t="s">
        <v>833</v>
      </c>
      <c r="E269" t="s">
        <v>832</v>
      </c>
      <c r="F269" t="s">
        <v>1142</v>
      </c>
      <c r="G269" t="s">
        <v>104</v>
      </c>
      <c r="H269" t="s">
        <v>104</v>
      </c>
      <c r="I269" s="44">
        <f t="shared" si="44"/>
        <v>34701</v>
      </c>
      <c r="J269" s="44">
        <v>0</v>
      </c>
      <c r="K269" s="46">
        <f t="shared" si="45"/>
        <v>0</v>
      </c>
      <c r="L269" s="45">
        <v>0</v>
      </c>
      <c r="M269" s="46">
        <f t="shared" si="46"/>
        <v>0</v>
      </c>
      <c r="N269" s="45">
        <f t="shared" si="47"/>
        <v>34701</v>
      </c>
      <c r="O269" s="44">
        <v>0</v>
      </c>
      <c r="P269" s="46">
        <f t="shared" si="48"/>
        <v>0</v>
      </c>
      <c r="Q269" s="9"/>
      <c r="R269" s="44">
        <v>34701</v>
      </c>
      <c r="T269" s="50"/>
      <c r="U269" s="50"/>
      <c r="V269" s="50"/>
      <c r="W269" s="44">
        <f t="shared" si="54"/>
        <v>29639830.600000001</v>
      </c>
      <c r="X269" s="44">
        <f t="shared" si="49"/>
        <v>1481991.5300000003</v>
      </c>
      <c r="Y269" s="44">
        <f t="shared" si="50"/>
        <v>2963983.0600000005</v>
      </c>
      <c r="Z269" s="44">
        <f t="shared" si="51"/>
        <v>4445974.59</v>
      </c>
      <c r="AA269" s="44">
        <f t="shared" si="52"/>
        <v>5927966.120000001</v>
      </c>
      <c r="AB269" s="44">
        <f t="shared" si="53"/>
        <v>7409957.6500000004</v>
      </c>
    </row>
    <row r="270" spans="1:28">
      <c r="A270" t="s">
        <v>373</v>
      </c>
      <c r="B270" t="s">
        <v>1113</v>
      </c>
      <c r="C270" t="s">
        <v>1410</v>
      </c>
      <c r="D270" t="s">
        <v>835</v>
      </c>
      <c r="E270" t="s">
        <v>834</v>
      </c>
      <c r="F270" t="s">
        <v>1131</v>
      </c>
      <c r="G270" t="s">
        <v>407</v>
      </c>
      <c r="H270" t="s">
        <v>18</v>
      </c>
      <c r="I270" s="44">
        <f t="shared" si="44"/>
        <v>33201</v>
      </c>
      <c r="J270" s="44">
        <v>25</v>
      </c>
      <c r="K270" s="46">
        <f t="shared" si="45"/>
        <v>7.5298936779012683E-4</v>
      </c>
      <c r="L270" s="44">
        <v>531</v>
      </c>
      <c r="M270" s="46">
        <f t="shared" si="46"/>
        <v>1.5993494171862292E-2</v>
      </c>
      <c r="N270" s="45">
        <f t="shared" si="47"/>
        <v>33757.00075298937</v>
      </c>
      <c r="O270" s="44">
        <v>891</v>
      </c>
      <c r="P270" s="46">
        <f t="shared" si="48"/>
        <v>2.6836541068040121E-2</v>
      </c>
      <c r="Q270" s="9"/>
      <c r="R270" s="44">
        <v>34648</v>
      </c>
      <c r="T270" s="50"/>
      <c r="U270" s="50"/>
      <c r="V270" s="50"/>
      <c r="W270" s="44">
        <f t="shared" si="54"/>
        <v>29674478.600000001</v>
      </c>
      <c r="X270" s="44">
        <f t="shared" si="49"/>
        <v>1483723.9300000002</v>
      </c>
      <c r="Y270" s="44">
        <f t="shared" si="50"/>
        <v>2967447.8600000003</v>
      </c>
      <c r="Z270" s="44">
        <f t="shared" si="51"/>
        <v>4451171.79</v>
      </c>
      <c r="AA270" s="44">
        <f t="shared" si="52"/>
        <v>5934895.7200000007</v>
      </c>
      <c r="AB270" s="44">
        <f t="shared" si="53"/>
        <v>7418619.6500000004</v>
      </c>
    </row>
    <row r="271" spans="1:28">
      <c r="A271" t="s">
        <v>374</v>
      </c>
      <c r="B271" t="s">
        <v>1114</v>
      </c>
      <c r="C271" t="s">
        <v>1411</v>
      </c>
      <c r="D271" t="s">
        <v>469</v>
      </c>
      <c r="E271" t="s">
        <v>836</v>
      </c>
      <c r="F271" t="s">
        <v>1147</v>
      </c>
      <c r="G271" t="s">
        <v>407</v>
      </c>
      <c r="H271" t="s">
        <v>18</v>
      </c>
      <c r="I271" s="44">
        <f t="shared" si="44"/>
        <v>33201</v>
      </c>
      <c r="J271" s="44">
        <v>25</v>
      </c>
      <c r="K271" s="46">
        <f t="shared" si="45"/>
        <v>7.5298936779012683E-4</v>
      </c>
      <c r="L271" s="44">
        <v>71</v>
      </c>
      <c r="M271" s="46">
        <f t="shared" si="46"/>
        <v>2.13848980452396E-3</v>
      </c>
      <c r="N271" s="45">
        <f t="shared" si="47"/>
        <v>33297.00075298937</v>
      </c>
      <c r="O271" s="44">
        <v>891</v>
      </c>
      <c r="P271" s="46">
        <f t="shared" si="48"/>
        <v>2.6836541068040121E-2</v>
      </c>
      <c r="Q271" s="9"/>
      <c r="R271" s="44">
        <v>34188</v>
      </c>
      <c r="T271" s="50"/>
      <c r="U271" s="50"/>
      <c r="V271" s="50"/>
      <c r="W271" s="44">
        <f t="shared" si="54"/>
        <v>29708666.600000001</v>
      </c>
      <c r="X271" s="44">
        <f t="shared" si="49"/>
        <v>1485433.33</v>
      </c>
      <c r="Y271" s="44">
        <f t="shared" si="50"/>
        <v>2970866.66</v>
      </c>
      <c r="Z271" s="44">
        <f t="shared" si="51"/>
        <v>4456299.99</v>
      </c>
      <c r="AA271" s="44">
        <f t="shared" si="52"/>
        <v>5941733.3200000003</v>
      </c>
      <c r="AB271" s="44">
        <f t="shared" si="53"/>
        <v>7427166.6500000004</v>
      </c>
    </row>
    <row r="272" spans="1:28">
      <c r="A272" t="s">
        <v>375</v>
      </c>
      <c r="B272" t="s">
        <v>1115</v>
      </c>
      <c r="C272" t="s">
        <v>1412</v>
      </c>
      <c r="D272" t="s">
        <v>838</v>
      </c>
      <c r="E272" t="s">
        <v>837</v>
      </c>
      <c r="F272" t="s">
        <v>1133</v>
      </c>
      <c r="G272" t="s">
        <v>112</v>
      </c>
      <c r="H272" t="s">
        <v>112</v>
      </c>
      <c r="I272" s="44">
        <f t="shared" si="44"/>
        <v>32255</v>
      </c>
      <c r="J272" s="44">
        <v>0</v>
      </c>
      <c r="K272" s="46">
        <f t="shared" si="45"/>
        <v>0</v>
      </c>
      <c r="L272" s="45">
        <v>65</v>
      </c>
      <c r="M272" s="46">
        <f t="shared" si="46"/>
        <v>2.0151914431871028E-3</v>
      </c>
      <c r="N272" s="45">
        <f t="shared" si="47"/>
        <v>32320</v>
      </c>
      <c r="O272" s="44">
        <v>454</v>
      </c>
      <c r="P272" s="46">
        <f t="shared" si="48"/>
        <v>1.4075337157029917E-2</v>
      </c>
      <c r="Q272" s="9"/>
      <c r="R272" s="44">
        <v>32774</v>
      </c>
      <c r="T272" s="50"/>
      <c r="U272" s="50"/>
      <c r="V272" s="50"/>
      <c r="W272" s="44">
        <f t="shared" si="54"/>
        <v>29741440.600000001</v>
      </c>
      <c r="X272" s="44">
        <f t="shared" si="49"/>
        <v>1487072.0300000003</v>
      </c>
      <c r="Y272" s="44">
        <f t="shared" si="50"/>
        <v>2974144.0600000005</v>
      </c>
      <c r="Z272" s="44">
        <f t="shared" si="51"/>
        <v>4461216.09</v>
      </c>
      <c r="AA272" s="44">
        <f t="shared" si="52"/>
        <v>5948288.120000001</v>
      </c>
      <c r="AB272" s="44">
        <f t="shared" si="53"/>
        <v>7435360.1500000004</v>
      </c>
    </row>
    <row r="273" spans="1:28">
      <c r="A273" t="s">
        <v>376</v>
      </c>
      <c r="B273" t="s">
        <v>1116</v>
      </c>
      <c r="C273" t="s">
        <v>1413</v>
      </c>
      <c r="D273" t="s">
        <v>840</v>
      </c>
      <c r="E273" t="s">
        <v>839</v>
      </c>
      <c r="F273" t="s">
        <v>1139</v>
      </c>
      <c r="G273" t="s">
        <v>91</v>
      </c>
      <c r="H273" t="s">
        <v>91</v>
      </c>
      <c r="I273" s="44">
        <f t="shared" si="44"/>
        <v>27822</v>
      </c>
      <c r="J273" s="44">
        <v>240</v>
      </c>
      <c r="K273" s="46">
        <f t="shared" si="45"/>
        <v>8.6262669829631228E-3</v>
      </c>
      <c r="L273" s="45">
        <v>373</v>
      </c>
      <c r="M273" s="46">
        <f t="shared" si="46"/>
        <v>1.340665660268852E-2</v>
      </c>
      <c r="N273" s="45">
        <f t="shared" si="47"/>
        <v>28435.008626266983</v>
      </c>
      <c r="O273" s="44">
        <v>0</v>
      </c>
      <c r="P273" s="46">
        <f t="shared" si="48"/>
        <v>0</v>
      </c>
      <c r="Q273" s="9"/>
      <c r="R273" s="44">
        <v>28435</v>
      </c>
      <c r="T273" s="50"/>
      <c r="U273" s="50"/>
      <c r="V273" s="50"/>
      <c r="W273" s="44">
        <f t="shared" si="54"/>
        <v>29769875.600000001</v>
      </c>
      <c r="X273" s="44">
        <f t="shared" si="49"/>
        <v>1488493.7800000003</v>
      </c>
      <c r="Y273" s="44">
        <f t="shared" si="50"/>
        <v>2976987.5600000005</v>
      </c>
      <c r="Z273" s="44">
        <f t="shared" si="51"/>
        <v>4465481.34</v>
      </c>
      <c r="AA273" s="44">
        <f t="shared" si="52"/>
        <v>5953975.120000001</v>
      </c>
      <c r="AB273" s="44">
        <f t="shared" si="53"/>
        <v>7442468.9000000004</v>
      </c>
    </row>
    <row r="274" spans="1:28">
      <c r="A274" t="s">
        <v>377</v>
      </c>
      <c r="B274" t="s">
        <v>1117</v>
      </c>
      <c r="C274" t="s">
        <v>1414</v>
      </c>
      <c r="D274" t="s">
        <v>842</v>
      </c>
      <c r="E274" t="s">
        <v>841</v>
      </c>
      <c r="F274" t="s">
        <v>1130</v>
      </c>
      <c r="G274" t="s">
        <v>109</v>
      </c>
      <c r="H274" t="s">
        <v>109</v>
      </c>
      <c r="I274" s="44">
        <f t="shared" si="44"/>
        <v>26752</v>
      </c>
      <c r="J274" s="44">
        <v>1227</v>
      </c>
      <c r="K274" s="46">
        <f t="shared" si="45"/>
        <v>4.5865729665071769E-2</v>
      </c>
      <c r="L274" s="45">
        <v>0</v>
      </c>
      <c r="M274" s="46">
        <f t="shared" si="46"/>
        <v>0</v>
      </c>
      <c r="N274" s="45">
        <f t="shared" si="47"/>
        <v>27979.045865729666</v>
      </c>
      <c r="O274" s="44">
        <v>0</v>
      </c>
      <c r="P274" s="46">
        <f t="shared" si="48"/>
        <v>0</v>
      </c>
      <c r="Q274" s="9"/>
      <c r="R274" s="44">
        <v>27979</v>
      </c>
      <c r="T274" s="50"/>
      <c r="U274" s="50"/>
      <c r="V274" s="50"/>
      <c r="W274" s="44">
        <f t="shared" si="54"/>
        <v>29797854.600000001</v>
      </c>
      <c r="X274" s="44">
        <f t="shared" si="49"/>
        <v>1489892.7300000002</v>
      </c>
      <c r="Y274" s="44">
        <f t="shared" si="50"/>
        <v>2979785.4600000004</v>
      </c>
      <c r="Z274" s="44">
        <f t="shared" si="51"/>
        <v>4469678.1900000004</v>
      </c>
      <c r="AA274" s="44">
        <f t="shared" si="52"/>
        <v>5959570.9200000009</v>
      </c>
      <c r="AB274" s="44">
        <f t="shared" si="53"/>
        <v>7449463.6500000004</v>
      </c>
    </row>
    <row r="275" spans="1:28">
      <c r="A275" t="s">
        <v>378</v>
      </c>
      <c r="B275" t="s">
        <v>1118</v>
      </c>
      <c r="C275" t="s">
        <v>1415</v>
      </c>
      <c r="D275" t="s">
        <v>843</v>
      </c>
      <c r="E275" t="s">
        <v>739</v>
      </c>
      <c r="F275" t="s">
        <v>1132</v>
      </c>
      <c r="G275" t="s">
        <v>1424</v>
      </c>
      <c r="H275" t="s">
        <v>101</v>
      </c>
      <c r="I275" s="44">
        <f t="shared" si="44"/>
        <v>26639</v>
      </c>
      <c r="J275" s="44">
        <v>0</v>
      </c>
      <c r="K275" s="46">
        <f t="shared" si="45"/>
        <v>0</v>
      </c>
      <c r="L275" s="45">
        <v>0</v>
      </c>
      <c r="M275" s="46">
        <f t="shared" si="46"/>
        <v>0</v>
      </c>
      <c r="N275" s="45">
        <f t="shared" si="47"/>
        <v>26639</v>
      </c>
      <c r="O275" s="44">
        <v>0</v>
      </c>
      <c r="P275" s="46">
        <f t="shared" si="48"/>
        <v>0</v>
      </c>
      <c r="Q275" s="9"/>
      <c r="R275" s="44">
        <v>26639</v>
      </c>
      <c r="T275" s="50"/>
      <c r="U275" s="50"/>
      <c r="V275" s="50"/>
      <c r="W275" s="44">
        <f t="shared" si="54"/>
        <v>29824493.600000001</v>
      </c>
      <c r="X275" s="44">
        <f t="shared" si="49"/>
        <v>1491224.6800000002</v>
      </c>
      <c r="Y275" s="44">
        <f t="shared" si="50"/>
        <v>2982449.3600000003</v>
      </c>
      <c r="Z275" s="44">
        <f t="shared" si="51"/>
        <v>4473674.04</v>
      </c>
      <c r="AA275" s="44">
        <f t="shared" si="52"/>
        <v>5964898.7200000007</v>
      </c>
      <c r="AB275" s="44">
        <f t="shared" si="53"/>
        <v>7456123.4000000004</v>
      </c>
    </row>
    <row r="276" spans="1:28">
      <c r="A276" t="s">
        <v>379</v>
      </c>
      <c r="B276" t="s">
        <v>1119</v>
      </c>
      <c r="C276" t="s">
        <v>1312</v>
      </c>
      <c r="D276" t="s">
        <v>672</v>
      </c>
      <c r="E276" t="s">
        <v>526</v>
      </c>
      <c r="F276" t="s">
        <v>1130</v>
      </c>
      <c r="G276" t="s">
        <v>407</v>
      </c>
      <c r="H276" t="s">
        <v>18</v>
      </c>
      <c r="I276" s="44">
        <f t="shared" si="44"/>
        <v>25525</v>
      </c>
      <c r="J276" s="44">
        <v>0</v>
      </c>
      <c r="K276" s="46">
        <f t="shared" si="45"/>
        <v>0</v>
      </c>
      <c r="L276" s="44">
        <v>0</v>
      </c>
      <c r="M276" s="46">
        <f t="shared" si="46"/>
        <v>0</v>
      </c>
      <c r="N276" s="45">
        <f t="shared" si="47"/>
        <v>25525</v>
      </c>
      <c r="O276" s="44">
        <v>655</v>
      </c>
      <c r="P276" s="46">
        <f t="shared" si="48"/>
        <v>2.566111655239961E-2</v>
      </c>
      <c r="Q276" s="9"/>
      <c r="R276" s="44">
        <v>26180</v>
      </c>
      <c r="T276" s="50"/>
      <c r="U276" s="50"/>
      <c r="V276" s="50"/>
      <c r="W276" s="44">
        <f t="shared" si="54"/>
        <v>29850673.600000001</v>
      </c>
      <c r="X276" s="44">
        <f t="shared" si="49"/>
        <v>1492533.6800000002</v>
      </c>
      <c r="Y276" s="44">
        <f t="shared" si="50"/>
        <v>2985067.3600000003</v>
      </c>
      <c r="Z276" s="44">
        <f t="shared" si="51"/>
        <v>4477601.04</v>
      </c>
      <c r="AA276" s="44">
        <f t="shared" si="52"/>
        <v>5970134.7200000007</v>
      </c>
      <c r="AB276" s="44">
        <f t="shared" si="53"/>
        <v>7462668.4000000004</v>
      </c>
    </row>
    <row r="277" spans="1:28">
      <c r="A277" t="s">
        <v>380</v>
      </c>
      <c r="B277" t="s">
        <v>1120</v>
      </c>
      <c r="C277" t="s">
        <v>1416</v>
      </c>
      <c r="D277" t="s">
        <v>545</v>
      </c>
      <c r="E277" t="s">
        <v>844</v>
      </c>
      <c r="F277" t="s">
        <v>1145</v>
      </c>
      <c r="G277" t="s">
        <v>407</v>
      </c>
      <c r="H277" t="s">
        <v>18</v>
      </c>
      <c r="I277" s="44">
        <f t="shared" si="44"/>
        <v>25037</v>
      </c>
      <c r="J277" s="44">
        <v>0</v>
      </c>
      <c r="K277" s="46">
        <f t="shared" si="45"/>
        <v>0</v>
      </c>
      <c r="L277" s="44">
        <v>0</v>
      </c>
      <c r="M277" s="46">
        <f t="shared" si="46"/>
        <v>0</v>
      </c>
      <c r="N277" s="45">
        <f t="shared" si="47"/>
        <v>25037</v>
      </c>
      <c r="O277" s="44">
        <v>594</v>
      </c>
      <c r="P277" s="46">
        <f t="shared" si="48"/>
        <v>2.372488716699285E-2</v>
      </c>
      <c r="Q277" s="9"/>
      <c r="R277" s="44">
        <v>25631</v>
      </c>
      <c r="T277" s="50"/>
      <c r="U277" s="50"/>
      <c r="V277" s="50"/>
      <c r="W277" s="44">
        <f t="shared" si="54"/>
        <v>29876304.600000001</v>
      </c>
      <c r="X277" s="44">
        <f t="shared" si="49"/>
        <v>1493815.2300000002</v>
      </c>
      <c r="Y277" s="44">
        <f t="shared" si="50"/>
        <v>2987630.4600000004</v>
      </c>
      <c r="Z277" s="44">
        <f t="shared" si="51"/>
        <v>4481445.6900000004</v>
      </c>
      <c r="AA277" s="44">
        <f t="shared" si="52"/>
        <v>5975260.9200000009</v>
      </c>
      <c r="AB277" s="44">
        <f t="shared" si="53"/>
        <v>7469076.1500000004</v>
      </c>
    </row>
    <row r="278" spans="1:28">
      <c r="A278" t="s">
        <v>381</v>
      </c>
      <c r="B278" t="s">
        <v>1121</v>
      </c>
      <c r="C278" t="s">
        <v>1417</v>
      </c>
      <c r="D278" t="s">
        <v>459</v>
      </c>
      <c r="E278" t="s">
        <v>845</v>
      </c>
      <c r="F278" t="s">
        <v>1132</v>
      </c>
      <c r="G278" t="s">
        <v>109</v>
      </c>
      <c r="H278" t="s">
        <v>109</v>
      </c>
      <c r="I278" s="44">
        <f t="shared" si="44"/>
        <v>23725</v>
      </c>
      <c r="J278" s="44">
        <v>1158</v>
      </c>
      <c r="K278" s="46">
        <f t="shared" si="45"/>
        <v>4.880927291886196E-2</v>
      </c>
      <c r="L278" s="45">
        <v>0</v>
      </c>
      <c r="M278" s="46">
        <f t="shared" si="46"/>
        <v>0</v>
      </c>
      <c r="N278" s="45">
        <f t="shared" si="47"/>
        <v>24883.048809272917</v>
      </c>
      <c r="O278" s="44">
        <v>0</v>
      </c>
      <c r="P278" s="46">
        <f t="shared" si="48"/>
        <v>0</v>
      </c>
      <c r="Q278" s="9"/>
      <c r="R278" s="44">
        <v>24883</v>
      </c>
      <c r="T278" s="50"/>
      <c r="U278" s="50"/>
      <c r="V278" s="50"/>
      <c r="W278" s="44">
        <f t="shared" si="54"/>
        <v>29901187.600000001</v>
      </c>
      <c r="X278" s="44">
        <f t="shared" si="49"/>
        <v>1495059.3800000001</v>
      </c>
      <c r="Y278" s="44">
        <f t="shared" si="50"/>
        <v>2990118.7600000002</v>
      </c>
      <c r="Z278" s="44">
        <f t="shared" si="51"/>
        <v>4485178.1399999997</v>
      </c>
      <c r="AA278" s="44">
        <f t="shared" si="52"/>
        <v>5980237.5200000005</v>
      </c>
      <c r="AB278" s="44">
        <f t="shared" si="53"/>
        <v>7475296.9000000004</v>
      </c>
    </row>
    <row r="279" spans="1:28">
      <c r="A279" t="s">
        <v>382</v>
      </c>
      <c r="B279" t="s">
        <v>1122</v>
      </c>
      <c r="C279" t="s">
        <v>1418</v>
      </c>
      <c r="D279" t="s">
        <v>829</v>
      </c>
      <c r="E279" t="s">
        <v>846</v>
      </c>
      <c r="F279" t="s">
        <v>1132</v>
      </c>
      <c r="G279" t="s">
        <v>407</v>
      </c>
      <c r="H279" t="s">
        <v>113</v>
      </c>
      <c r="I279" s="44">
        <f t="shared" si="44"/>
        <v>23789</v>
      </c>
      <c r="J279" s="44">
        <v>164</v>
      </c>
      <c r="K279" s="46">
        <f t="shared" si="45"/>
        <v>6.8939425785026695E-3</v>
      </c>
      <c r="L279" s="45">
        <v>819</v>
      </c>
      <c r="M279" s="46">
        <f t="shared" si="46"/>
        <v>3.4427676657278576E-2</v>
      </c>
      <c r="N279" s="45">
        <f t="shared" si="47"/>
        <v>24772.00689394258</v>
      </c>
      <c r="O279" s="44">
        <v>0</v>
      </c>
      <c r="P279" s="46">
        <f t="shared" si="48"/>
        <v>0</v>
      </c>
      <c r="Q279" s="9"/>
      <c r="R279" s="44">
        <v>24772</v>
      </c>
      <c r="T279" s="50"/>
      <c r="U279" s="50"/>
      <c r="V279" s="50"/>
      <c r="W279" s="44">
        <f t="shared" si="54"/>
        <v>29925959.600000001</v>
      </c>
      <c r="X279" s="44">
        <f t="shared" si="49"/>
        <v>1496297.9800000002</v>
      </c>
      <c r="Y279" s="44">
        <f t="shared" si="50"/>
        <v>2992595.9600000004</v>
      </c>
      <c r="Z279" s="44">
        <f t="shared" si="51"/>
        <v>4488893.9400000004</v>
      </c>
      <c r="AA279" s="44">
        <f t="shared" si="52"/>
        <v>5985191.9200000009</v>
      </c>
      <c r="AB279" s="44">
        <f t="shared" si="53"/>
        <v>7481489.9000000004</v>
      </c>
    </row>
    <row r="280" spans="1:28">
      <c r="A280" t="s">
        <v>383</v>
      </c>
      <c r="B280" t="s">
        <v>1123</v>
      </c>
      <c r="C280" t="s">
        <v>1419</v>
      </c>
      <c r="D280" t="s">
        <v>848</v>
      </c>
      <c r="E280" t="s">
        <v>847</v>
      </c>
      <c r="F280" t="s">
        <v>1132</v>
      </c>
      <c r="G280" t="s">
        <v>114</v>
      </c>
      <c r="H280" t="s">
        <v>114</v>
      </c>
      <c r="I280" s="44">
        <f t="shared" si="44"/>
        <v>24314</v>
      </c>
      <c r="J280" s="44">
        <v>16</v>
      </c>
      <c r="K280" s="46">
        <f t="shared" si="45"/>
        <v>6.5805708645224974E-4</v>
      </c>
      <c r="L280" s="45">
        <v>0</v>
      </c>
      <c r="M280" s="46">
        <f t="shared" si="46"/>
        <v>0</v>
      </c>
      <c r="N280" s="45">
        <f t="shared" si="47"/>
        <v>24330.000658057088</v>
      </c>
      <c r="O280" s="44">
        <v>0</v>
      </c>
      <c r="P280" s="46">
        <f t="shared" si="48"/>
        <v>0</v>
      </c>
      <c r="Q280" s="9"/>
      <c r="R280" s="44">
        <v>24330</v>
      </c>
      <c r="T280" s="50"/>
      <c r="U280" s="50"/>
      <c r="V280" s="50"/>
      <c r="W280" s="44">
        <f t="shared" si="54"/>
        <v>29950289.600000001</v>
      </c>
      <c r="X280" s="44">
        <f t="shared" si="49"/>
        <v>1497514.4800000002</v>
      </c>
      <c r="Y280" s="44">
        <f t="shared" si="50"/>
        <v>2995028.9600000004</v>
      </c>
      <c r="Z280" s="44">
        <f t="shared" si="51"/>
        <v>4492543.4400000004</v>
      </c>
      <c r="AA280" s="44">
        <f t="shared" si="52"/>
        <v>5990057.9200000009</v>
      </c>
      <c r="AB280" s="44">
        <f t="shared" si="53"/>
        <v>7487572.4000000004</v>
      </c>
    </row>
    <row r="281" spans="1:28">
      <c r="A281" t="s">
        <v>384</v>
      </c>
      <c r="B281" t="s">
        <v>1124</v>
      </c>
      <c r="C281" t="s">
        <v>1420</v>
      </c>
      <c r="D281" t="s">
        <v>850</v>
      </c>
      <c r="E281" t="s">
        <v>849</v>
      </c>
      <c r="F281" t="s">
        <v>1149</v>
      </c>
      <c r="G281" t="s">
        <v>407</v>
      </c>
      <c r="H281" t="s">
        <v>113</v>
      </c>
      <c r="I281" s="44">
        <f t="shared" si="44"/>
        <v>19523</v>
      </c>
      <c r="J281" s="44">
        <v>139</v>
      </c>
      <c r="K281" s="46">
        <f t="shared" si="45"/>
        <v>7.1198074066485687E-3</v>
      </c>
      <c r="L281" s="45">
        <v>1112</v>
      </c>
      <c r="M281" s="46">
        <f t="shared" si="46"/>
        <v>5.6958459253188549E-2</v>
      </c>
      <c r="N281" s="45">
        <f t="shared" si="47"/>
        <v>20774.007119807407</v>
      </c>
      <c r="O281" s="44">
        <v>0</v>
      </c>
      <c r="P281" s="46">
        <f t="shared" si="48"/>
        <v>0</v>
      </c>
      <c r="Q281" s="9"/>
      <c r="R281" s="44">
        <v>20774</v>
      </c>
      <c r="T281" s="50"/>
      <c r="U281" s="50"/>
      <c r="V281" s="50"/>
      <c r="W281" s="44">
        <f t="shared" si="54"/>
        <v>29971063.600000001</v>
      </c>
      <c r="X281" s="44">
        <f t="shared" si="49"/>
        <v>1498553.1800000002</v>
      </c>
      <c r="Y281" s="44">
        <f t="shared" si="50"/>
        <v>2997106.3600000003</v>
      </c>
      <c r="Z281" s="44">
        <f t="shared" si="51"/>
        <v>4495659.54</v>
      </c>
      <c r="AA281" s="44">
        <f t="shared" si="52"/>
        <v>5994212.7200000007</v>
      </c>
      <c r="AB281" s="44">
        <f t="shared" si="53"/>
        <v>7492765.9000000004</v>
      </c>
    </row>
    <row r="282" spans="1:28">
      <c r="A282" t="s">
        <v>385</v>
      </c>
      <c r="B282" t="s">
        <v>1125</v>
      </c>
      <c r="C282" t="s">
        <v>1421</v>
      </c>
      <c r="D282" t="s">
        <v>852</v>
      </c>
      <c r="E282" t="s">
        <v>851</v>
      </c>
      <c r="F282" t="s">
        <v>1144</v>
      </c>
      <c r="G282" t="s">
        <v>97</v>
      </c>
      <c r="H282" t="s">
        <v>97</v>
      </c>
      <c r="I282" s="47">
        <f t="shared" si="44"/>
        <v>19564</v>
      </c>
      <c r="J282" s="47">
        <v>0</v>
      </c>
      <c r="K282" s="48">
        <f t="shared" si="45"/>
        <v>0</v>
      </c>
      <c r="L282" s="49">
        <v>0</v>
      </c>
      <c r="M282" s="48">
        <f t="shared" si="46"/>
        <v>0</v>
      </c>
      <c r="N282" s="49">
        <f t="shared" si="47"/>
        <v>19564</v>
      </c>
      <c r="O282" s="47">
        <v>0</v>
      </c>
      <c r="P282" s="48">
        <f t="shared" si="48"/>
        <v>0</v>
      </c>
      <c r="Q282" s="12"/>
      <c r="R282" s="47">
        <v>19564</v>
      </c>
      <c r="T282" s="50">
        <f>COUNT(R10:R282)</f>
        <v>273</v>
      </c>
      <c r="U282" s="51">
        <f>T282/T282</f>
        <v>1</v>
      </c>
      <c r="V282" s="52" t="s">
        <v>400</v>
      </c>
      <c r="W282" s="44">
        <f t="shared" si="54"/>
        <v>29990627.600000001</v>
      </c>
      <c r="X282" s="44">
        <f t="shared" si="49"/>
        <v>1499531.3800000001</v>
      </c>
      <c r="Y282" s="44">
        <f t="shared" si="50"/>
        <v>2999062.7600000002</v>
      </c>
      <c r="Z282" s="44">
        <f t="shared" si="51"/>
        <v>4498594.1399999997</v>
      </c>
      <c r="AA282" s="44">
        <f t="shared" si="52"/>
        <v>5998125.5200000005</v>
      </c>
      <c r="AB282" s="44">
        <f t="shared" si="53"/>
        <v>7497656.9000000004</v>
      </c>
    </row>
    <row r="284" spans="1:28" ht="13.5" thickBot="1">
      <c r="H284" s="29" t="s">
        <v>404</v>
      </c>
      <c r="I284" s="13">
        <f>SUM(I10:I282)</f>
        <v>21754674.600000001</v>
      </c>
      <c r="J284" s="13">
        <f t="shared" ref="J284:R284" si="55">SUM(J10:J282)</f>
        <v>3216196</v>
      </c>
      <c r="K284" s="13"/>
      <c r="L284" s="13">
        <f t="shared" si="55"/>
        <v>3106993</v>
      </c>
      <c r="M284" s="13"/>
      <c r="N284" s="13">
        <f t="shared" si="55"/>
        <v>28077901.683452267</v>
      </c>
      <c r="O284" s="13">
        <f t="shared" si="55"/>
        <v>1912764</v>
      </c>
      <c r="P284" s="13"/>
      <c r="Q284" s="13"/>
      <c r="R284" s="13">
        <f t="shared" si="55"/>
        <v>29990627.600000001</v>
      </c>
    </row>
    <row r="285" spans="1:28" ht="13.5" thickTop="1"/>
    <row r="286" spans="1:28">
      <c r="A286" s="20" t="s">
        <v>1531</v>
      </c>
      <c r="H286" s="31" t="s">
        <v>1537</v>
      </c>
      <c r="I286" s="44">
        <f>MAX(I10:I282)</f>
        <v>230933</v>
      </c>
      <c r="J286" s="44">
        <f t="shared" ref="J286:R286" si="56">MAX(J10:J282)</f>
        <v>71717</v>
      </c>
      <c r="K286" s="46">
        <f t="shared" si="56"/>
        <v>0.68705632143165074</v>
      </c>
      <c r="L286" s="44">
        <f t="shared" si="56"/>
        <v>78197</v>
      </c>
      <c r="M286" s="46">
        <f t="shared" si="56"/>
        <v>0.99510065918403701</v>
      </c>
      <c r="N286" s="44">
        <f t="shared" si="56"/>
        <v>230933</v>
      </c>
      <c r="O286" s="44">
        <f t="shared" si="56"/>
        <v>199668</v>
      </c>
      <c r="P286" s="46">
        <f t="shared" si="56"/>
        <v>0.99262937436687815</v>
      </c>
      <c r="Q286" s="11"/>
      <c r="R286" s="44">
        <f t="shared" si="56"/>
        <v>425775</v>
      </c>
      <c r="S286" s="32"/>
      <c r="T286" s="11"/>
      <c r="U286" s="11"/>
    </row>
    <row r="287" spans="1:28">
      <c r="A287" s="50">
        <f>COUNT(I10:I282)</f>
        <v>273</v>
      </c>
      <c r="H287" s="31" t="s">
        <v>1538</v>
      </c>
      <c r="I287" s="44">
        <f>MIN(I10:I282)</f>
        <v>19523</v>
      </c>
      <c r="J287" s="44">
        <f t="shared" ref="J287:R287" si="57">MIN(J10:J282)</f>
        <v>0</v>
      </c>
      <c r="K287" s="46">
        <f t="shared" si="57"/>
        <v>0</v>
      </c>
      <c r="L287" s="44">
        <f t="shared" si="57"/>
        <v>0</v>
      </c>
      <c r="M287" s="46">
        <f t="shared" si="57"/>
        <v>0</v>
      </c>
      <c r="N287" s="44">
        <f t="shared" si="57"/>
        <v>19564</v>
      </c>
      <c r="O287" s="44">
        <f t="shared" si="57"/>
        <v>0</v>
      </c>
      <c r="P287" s="46">
        <f t="shared" si="57"/>
        <v>0</v>
      </c>
      <c r="Q287" s="11"/>
      <c r="R287" s="44">
        <f t="shared" si="57"/>
        <v>19564</v>
      </c>
      <c r="S287" s="32"/>
      <c r="T287" s="11"/>
      <c r="U287" s="11"/>
    </row>
    <row r="288" spans="1:28">
      <c r="H288" s="31" t="s">
        <v>1532</v>
      </c>
      <c r="I288" s="44">
        <f>AVERAGE(I10:I282)</f>
        <v>79687.452747252755</v>
      </c>
      <c r="J288" s="44">
        <f t="shared" ref="J288:R288" si="58">AVERAGE(J10:J282)</f>
        <v>11780.93772893773</v>
      </c>
      <c r="K288" s="46">
        <f t="shared" si="58"/>
        <v>0.13949982512839629</v>
      </c>
      <c r="L288" s="44">
        <f t="shared" si="58"/>
        <v>11380.926739926739</v>
      </c>
      <c r="M288" s="46">
        <f t="shared" si="58"/>
        <v>0.14345150232807627</v>
      </c>
      <c r="N288" s="44">
        <f t="shared" si="58"/>
        <v>102849.45671594238</v>
      </c>
      <c r="O288" s="44">
        <f t="shared" si="58"/>
        <v>7006.4615384615381</v>
      </c>
      <c r="P288" s="46">
        <f t="shared" si="58"/>
        <v>6.7533910440075659E-2</v>
      </c>
      <c r="Q288" s="11"/>
      <c r="R288" s="44">
        <f t="shared" si="58"/>
        <v>109855.77875457876</v>
      </c>
    </row>
    <row r="289" spans="1:28">
      <c r="H289" s="31" t="s">
        <v>1533</v>
      </c>
      <c r="I289" s="44">
        <f>MEDIAN(I10:I282)</f>
        <v>74542</v>
      </c>
      <c r="J289" s="44">
        <f t="shared" ref="J289:R289" si="59">MEDIAN(J10:J282)</f>
        <v>2265</v>
      </c>
      <c r="K289" s="46">
        <f t="shared" si="59"/>
        <v>4.0521385881080764E-2</v>
      </c>
      <c r="L289" s="44">
        <f t="shared" si="59"/>
        <v>3395</v>
      </c>
      <c r="M289" s="46">
        <f t="shared" si="59"/>
        <v>5.1476941354357923E-2</v>
      </c>
      <c r="N289" s="44">
        <f t="shared" si="59"/>
        <v>95633.045215091377</v>
      </c>
      <c r="O289" s="44">
        <f t="shared" si="59"/>
        <v>3637</v>
      </c>
      <c r="P289" s="46">
        <f t="shared" si="59"/>
        <v>5.2759931821161662E-2</v>
      </c>
      <c r="Q289" s="11"/>
      <c r="R289" s="44">
        <f t="shared" si="59"/>
        <v>97925</v>
      </c>
    </row>
    <row r="290" spans="1:28" ht="13.5" thickBot="1">
      <c r="A290" s="30"/>
      <c r="H290" s="31"/>
      <c r="I290" s="11"/>
      <c r="J290" s="11"/>
      <c r="K290" s="32"/>
      <c r="L290" s="11"/>
      <c r="M290" s="11"/>
      <c r="N290" s="11"/>
      <c r="O290" s="11"/>
      <c r="P290" s="32"/>
      <c r="Q290" s="11"/>
      <c r="R290" s="11"/>
    </row>
    <row r="291" spans="1:28">
      <c r="H291" s="34"/>
      <c r="I291" s="4" t="s">
        <v>0</v>
      </c>
      <c r="J291" s="4" t="s">
        <v>1</v>
      </c>
      <c r="K291" s="4" t="s">
        <v>1</v>
      </c>
      <c r="L291" s="4" t="s">
        <v>6</v>
      </c>
      <c r="M291" s="4" t="s">
        <v>1534</v>
      </c>
      <c r="N291" s="4" t="s">
        <v>401</v>
      </c>
      <c r="O291" s="4" t="s">
        <v>1585</v>
      </c>
      <c r="P291" s="4" t="s">
        <v>1585</v>
      </c>
      <c r="Q291" s="4"/>
      <c r="R291" s="5" t="s">
        <v>404</v>
      </c>
      <c r="W291" s="11"/>
      <c r="X291" s="11"/>
      <c r="Y291" s="11"/>
      <c r="Z291" s="11"/>
      <c r="AA291" s="11"/>
      <c r="AB291" s="11"/>
    </row>
    <row r="292" spans="1:28" ht="13.5" thickBot="1">
      <c r="H292" s="34"/>
      <c r="I292" s="7" t="s">
        <v>4</v>
      </c>
      <c r="J292" s="7" t="s">
        <v>5</v>
      </c>
      <c r="K292" s="7" t="s">
        <v>1535</v>
      </c>
      <c r="L292" s="7"/>
      <c r="M292" s="7"/>
      <c r="N292" s="7" t="s">
        <v>402</v>
      </c>
      <c r="O292" s="7" t="s">
        <v>7</v>
      </c>
      <c r="P292" s="7" t="s">
        <v>1536</v>
      </c>
      <c r="Q292" s="7"/>
      <c r="R292" s="8" t="s">
        <v>4</v>
      </c>
      <c r="W292" s="11"/>
      <c r="X292" s="11"/>
      <c r="Y292" s="11"/>
      <c r="Z292" s="11"/>
      <c r="AA292" s="11"/>
      <c r="AB292" s="11"/>
    </row>
    <row r="295" spans="1:28">
      <c r="A295" s="20" t="s">
        <v>1539</v>
      </c>
      <c r="H295" s="31"/>
      <c r="I295" s="11"/>
      <c r="J295" s="11"/>
      <c r="K295" s="32"/>
      <c r="L295" s="11"/>
      <c r="M295" s="11"/>
      <c r="N295" s="11"/>
      <c r="O295" s="11"/>
      <c r="P295" s="32"/>
      <c r="Q295" s="11"/>
      <c r="R295" s="11"/>
    </row>
    <row r="296" spans="1:28">
      <c r="A296" s="22" t="s">
        <v>1537</v>
      </c>
      <c r="B296" s="53">
        <f>R286</f>
        <v>425775</v>
      </c>
    </row>
    <row r="297" spans="1:28">
      <c r="A297" s="22" t="s">
        <v>1538</v>
      </c>
      <c r="B297" s="53">
        <f t="shared" ref="B297:B299" si="60">R287</f>
        <v>19564</v>
      </c>
    </row>
    <row r="298" spans="1:28">
      <c r="A298" s="22" t="s">
        <v>1532</v>
      </c>
      <c r="B298" s="53">
        <f t="shared" si="60"/>
        <v>109855.77875457876</v>
      </c>
      <c r="I298" s="14"/>
      <c r="J298" s="14"/>
      <c r="K298" s="14"/>
      <c r="L298" s="14"/>
      <c r="M298" s="14"/>
      <c r="N298" s="14"/>
      <c r="O298" s="14"/>
      <c r="P298" s="14"/>
      <c r="Q298" s="14"/>
      <c r="R298" s="14"/>
    </row>
    <row r="299" spans="1:28">
      <c r="A299" s="22" t="s">
        <v>1533</v>
      </c>
      <c r="B299" s="53">
        <f t="shared" si="60"/>
        <v>97925</v>
      </c>
    </row>
    <row r="300" spans="1:28">
      <c r="A300" s="20"/>
      <c r="B300" s="23"/>
    </row>
    <row r="301" spans="1:28">
      <c r="A301" s="20"/>
      <c r="B301" s="23"/>
    </row>
    <row r="302" spans="1:28">
      <c r="A302" s="20"/>
      <c r="B302" s="23"/>
    </row>
    <row r="305" spans="1:4">
      <c r="A305" s="20" t="s">
        <v>1425</v>
      </c>
    </row>
    <row r="307" spans="1:4">
      <c r="A307" s="43" t="s">
        <v>388</v>
      </c>
      <c r="B307" s="43" t="s">
        <v>389</v>
      </c>
      <c r="C307" s="43" t="s">
        <v>403</v>
      </c>
      <c r="D307" s="43" t="s">
        <v>1426</v>
      </c>
    </row>
    <row r="308" spans="1:4">
      <c r="A308" s="50">
        <v>1</v>
      </c>
      <c r="B308" s="51">
        <v>0</v>
      </c>
      <c r="C308" s="50" t="s">
        <v>390</v>
      </c>
      <c r="D308" s="44">
        <v>425775</v>
      </c>
    </row>
    <row r="309" spans="1:4">
      <c r="A309" s="50">
        <v>2</v>
      </c>
      <c r="B309" s="51">
        <v>0.01</v>
      </c>
      <c r="C309" s="50" t="s">
        <v>391</v>
      </c>
      <c r="D309" s="44">
        <v>327076</v>
      </c>
    </row>
    <row r="310" spans="1:4">
      <c r="A310" s="50">
        <v>10</v>
      </c>
      <c r="B310" s="51">
        <v>0.04</v>
      </c>
      <c r="C310" s="50" t="s">
        <v>392</v>
      </c>
      <c r="D310" s="50"/>
    </row>
    <row r="311" spans="1:4">
      <c r="A311" s="50">
        <v>22</v>
      </c>
      <c r="B311" s="51">
        <v>0.08</v>
      </c>
      <c r="C311" s="50" t="s">
        <v>393</v>
      </c>
      <c r="D311" s="50"/>
    </row>
    <row r="312" spans="1:4">
      <c r="A312" s="50">
        <v>60</v>
      </c>
      <c r="B312" s="51">
        <v>0.22</v>
      </c>
      <c r="C312" s="50" t="s">
        <v>394</v>
      </c>
      <c r="D312" s="50"/>
    </row>
    <row r="313" spans="1:4">
      <c r="A313" s="50">
        <v>134</v>
      </c>
      <c r="B313" s="51">
        <v>0.49</v>
      </c>
      <c r="C313" s="50" t="s">
        <v>395</v>
      </c>
      <c r="D313" s="50"/>
    </row>
    <row r="314" spans="1:4">
      <c r="A314" s="50">
        <v>149</v>
      </c>
      <c r="B314" s="51">
        <v>0.55000000000000004</v>
      </c>
      <c r="C314" s="50" t="s">
        <v>396</v>
      </c>
      <c r="D314" s="50"/>
    </row>
    <row r="315" spans="1:4">
      <c r="A315" s="50">
        <v>171</v>
      </c>
      <c r="B315" s="51">
        <v>0.63</v>
      </c>
      <c r="C315" s="50" t="s">
        <v>397</v>
      </c>
      <c r="D315" s="50"/>
    </row>
    <row r="316" spans="1:4">
      <c r="A316" s="50">
        <v>191</v>
      </c>
      <c r="B316" s="51">
        <v>0.7</v>
      </c>
      <c r="C316" s="50" t="s">
        <v>398</v>
      </c>
      <c r="D316" s="50"/>
    </row>
    <row r="317" spans="1:4">
      <c r="A317" s="50">
        <v>218</v>
      </c>
      <c r="B317" s="51">
        <v>0.8</v>
      </c>
      <c r="C317" s="50" t="s">
        <v>399</v>
      </c>
      <c r="D317" s="50"/>
    </row>
    <row r="318" spans="1:4">
      <c r="A318" s="50">
        <v>239</v>
      </c>
      <c r="B318" s="51">
        <v>0.88</v>
      </c>
      <c r="C318" s="52" t="s">
        <v>1436</v>
      </c>
      <c r="D318" s="50"/>
    </row>
    <row r="319" spans="1:4">
      <c r="A319" s="50">
        <v>273</v>
      </c>
      <c r="B319" s="51">
        <v>1</v>
      </c>
      <c r="C319" s="50" t="s">
        <v>400</v>
      </c>
      <c r="D319" s="50"/>
    </row>
    <row r="320" spans="1:4">
      <c r="B320" s="15"/>
    </row>
    <row r="323" spans="1:4">
      <c r="A323" s="43" t="s">
        <v>388</v>
      </c>
      <c r="B323" s="43" t="s">
        <v>389</v>
      </c>
      <c r="C323" s="43" t="s">
        <v>403</v>
      </c>
      <c r="D323" s="43" t="s">
        <v>1426</v>
      </c>
    </row>
    <row r="324" spans="1:4">
      <c r="A324" s="50">
        <v>1</v>
      </c>
      <c r="B324" s="54">
        <f>A324/A337</f>
        <v>3.663003663003663E-3</v>
      </c>
      <c r="C324" s="16" t="s">
        <v>1438</v>
      </c>
      <c r="D324" s="44">
        <v>425775</v>
      </c>
    </row>
    <row r="325" spans="1:4">
      <c r="A325" s="50">
        <f t="shared" ref="A325:A334" si="61">A309-A308</f>
        <v>1</v>
      </c>
      <c r="B325" s="54">
        <f>A325/A337</f>
        <v>3.663003663003663E-3</v>
      </c>
      <c r="C325" s="16" t="s">
        <v>1427</v>
      </c>
      <c r="D325" s="44">
        <v>327076</v>
      </c>
    </row>
    <row r="326" spans="1:4">
      <c r="A326" s="50">
        <f t="shared" si="61"/>
        <v>8</v>
      </c>
      <c r="B326" s="54">
        <f>A326/A337</f>
        <v>2.9304029304029304E-2</v>
      </c>
      <c r="C326" s="16" t="s">
        <v>1428</v>
      </c>
    </row>
    <row r="327" spans="1:4">
      <c r="A327" s="50">
        <f t="shared" si="61"/>
        <v>12</v>
      </c>
      <c r="B327" s="54">
        <f>A327/A337</f>
        <v>4.3956043956043959E-2</v>
      </c>
      <c r="C327" s="16" t="s">
        <v>1429</v>
      </c>
    </row>
    <row r="328" spans="1:4">
      <c r="A328" s="50">
        <f t="shared" si="61"/>
        <v>38</v>
      </c>
      <c r="B328" s="54">
        <f>A328/A337</f>
        <v>0.1391941391941392</v>
      </c>
      <c r="C328" s="16" t="s">
        <v>1430</v>
      </c>
    </row>
    <row r="329" spans="1:4">
      <c r="A329" s="50">
        <f t="shared" si="61"/>
        <v>74</v>
      </c>
      <c r="B329" s="54">
        <f>A329/A337</f>
        <v>0.27106227106227104</v>
      </c>
      <c r="C329" s="16" t="s">
        <v>1431</v>
      </c>
    </row>
    <row r="330" spans="1:4">
      <c r="A330" s="50">
        <f t="shared" si="61"/>
        <v>15</v>
      </c>
      <c r="B330" s="54">
        <f>A330/A337</f>
        <v>5.4945054945054944E-2</v>
      </c>
      <c r="C330" s="16" t="s">
        <v>1432</v>
      </c>
    </row>
    <row r="331" spans="1:4">
      <c r="A331" s="50">
        <f t="shared" si="61"/>
        <v>22</v>
      </c>
      <c r="B331" s="54">
        <f>A331/A337</f>
        <v>8.0586080586080591E-2</v>
      </c>
      <c r="C331" s="16" t="s">
        <v>1433</v>
      </c>
    </row>
    <row r="332" spans="1:4">
      <c r="A332" s="50">
        <f t="shared" si="61"/>
        <v>20</v>
      </c>
      <c r="B332" s="54">
        <f>A332/A337</f>
        <v>7.3260073260073263E-2</v>
      </c>
      <c r="C332" s="16" t="s">
        <v>1434</v>
      </c>
    </row>
    <row r="333" spans="1:4">
      <c r="A333" s="50">
        <f t="shared" si="61"/>
        <v>27</v>
      </c>
      <c r="B333" s="54">
        <f>A333/A337</f>
        <v>9.8901098901098897E-2</v>
      </c>
      <c r="C333" s="16" t="s">
        <v>1435</v>
      </c>
    </row>
    <row r="334" spans="1:4">
      <c r="A334" s="50">
        <f t="shared" si="61"/>
        <v>21</v>
      </c>
      <c r="B334" s="54">
        <f>A334/A337</f>
        <v>7.6923076923076927E-2</v>
      </c>
      <c r="C334" s="16" t="s">
        <v>1437</v>
      </c>
    </row>
    <row r="335" spans="1:4">
      <c r="A335" s="50">
        <v>34</v>
      </c>
      <c r="B335" s="54">
        <f>A335/A337</f>
        <v>0.12454212454212454</v>
      </c>
      <c r="C335" s="16" t="s">
        <v>1450</v>
      </c>
    </row>
    <row r="337" spans="1:2">
      <c r="A337">
        <f>SUM(A324:A335)</f>
        <v>273</v>
      </c>
      <c r="B337" s="15">
        <f>SUM(B324:B335)</f>
        <v>1</v>
      </c>
    </row>
    <row r="338" spans="1:2">
      <c r="B338" s="15"/>
    </row>
    <row r="341" spans="1:2">
      <c r="A341" s="43" t="s">
        <v>403</v>
      </c>
      <c r="B341" s="43" t="s">
        <v>388</v>
      </c>
    </row>
    <row r="342" spans="1:2">
      <c r="A342" s="16" t="s">
        <v>1439</v>
      </c>
      <c r="B342" s="50">
        <v>1</v>
      </c>
    </row>
    <row r="343" spans="1:2">
      <c r="A343" s="16" t="s">
        <v>1440</v>
      </c>
      <c r="B343" s="50">
        <v>1</v>
      </c>
    </row>
    <row r="344" spans="1:2">
      <c r="A344" s="16" t="s">
        <v>1441</v>
      </c>
      <c r="B344" s="50">
        <v>8</v>
      </c>
    </row>
    <row r="345" spans="1:2">
      <c r="A345" s="16" t="s">
        <v>1442</v>
      </c>
      <c r="B345" s="50">
        <v>12</v>
      </c>
    </row>
    <row r="346" spans="1:2">
      <c r="A346" s="16" t="s">
        <v>1443</v>
      </c>
      <c r="B346" s="50">
        <v>38</v>
      </c>
    </row>
    <row r="347" spans="1:2">
      <c r="A347" s="16" t="s">
        <v>1444</v>
      </c>
      <c r="B347" s="50">
        <v>74</v>
      </c>
    </row>
    <row r="348" spans="1:2">
      <c r="A348" s="16" t="s">
        <v>1445</v>
      </c>
      <c r="B348" s="50">
        <v>15</v>
      </c>
    </row>
    <row r="349" spans="1:2">
      <c r="A349" s="16" t="s">
        <v>1446</v>
      </c>
      <c r="B349" s="50">
        <v>22</v>
      </c>
    </row>
    <row r="350" spans="1:2">
      <c r="A350" s="16" t="s">
        <v>1447</v>
      </c>
      <c r="B350" s="50">
        <v>20</v>
      </c>
    </row>
    <row r="351" spans="1:2">
      <c r="A351" s="16" t="s">
        <v>1448</v>
      </c>
      <c r="B351" s="50">
        <v>27</v>
      </c>
    </row>
    <row r="352" spans="1:2">
      <c r="A352" s="16" t="s">
        <v>1449</v>
      </c>
      <c r="B352" s="50">
        <v>21</v>
      </c>
    </row>
    <row r="353" spans="1:7">
      <c r="A353" s="16" t="s">
        <v>1451</v>
      </c>
      <c r="B353" s="50">
        <v>34</v>
      </c>
    </row>
    <row r="354" spans="1:7">
      <c r="B354" s="50"/>
    </row>
    <row r="355" spans="1:7">
      <c r="B355" s="50">
        <v>273</v>
      </c>
    </row>
    <row r="359" spans="1:7">
      <c r="A359" t="s">
        <v>1565</v>
      </c>
      <c r="G359" t="s">
        <v>1565</v>
      </c>
    </row>
    <row r="360" spans="1:7">
      <c r="A360" t="s">
        <v>1566</v>
      </c>
      <c r="G360" t="s">
        <v>1566</v>
      </c>
    </row>
    <row r="361" spans="1:7">
      <c r="A361" s="20" t="s">
        <v>1456</v>
      </c>
      <c r="G361" s="20" t="s">
        <v>1456</v>
      </c>
    </row>
    <row r="388" spans="1:7">
      <c r="A388" s="20" t="s">
        <v>1457</v>
      </c>
      <c r="G388" s="20" t="s">
        <v>1457</v>
      </c>
    </row>
    <row r="390" spans="1:7">
      <c r="B390" s="15"/>
    </row>
    <row r="393" spans="1:7">
      <c r="A393" s="43" t="s">
        <v>403</v>
      </c>
      <c r="B393" s="43" t="s">
        <v>388</v>
      </c>
    </row>
    <row r="394" spans="1:7">
      <c r="A394" s="22" t="s">
        <v>1458</v>
      </c>
      <c r="B394" s="50">
        <v>1</v>
      </c>
      <c r="C394" s="21"/>
    </row>
    <row r="395" spans="1:7">
      <c r="A395" s="22" t="s">
        <v>1459</v>
      </c>
      <c r="B395" s="50">
        <v>1</v>
      </c>
      <c r="C395" s="21"/>
    </row>
    <row r="396" spans="1:7">
      <c r="A396" s="22" t="s">
        <v>1452</v>
      </c>
      <c r="B396" s="50">
        <v>8</v>
      </c>
      <c r="C396" s="21"/>
    </row>
    <row r="397" spans="1:7">
      <c r="A397" s="22" t="s">
        <v>1453</v>
      </c>
      <c r="B397" s="50">
        <v>12</v>
      </c>
      <c r="C397" s="21"/>
    </row>
    <row r="398" spans="1:7">
      <c r="A398" s="22" t="s">
        <v>1460</v>
      </c>
      <c r="B398" s="50">
        <v>38</v>
      </c>
      <c r="C398" s="21"/>
    </row>
    <row r="399" spans="1:7">
      <c r="A399" s="22" t="s">
        <v>1461</v>
      </c>
      <c r="B399" s="50">
        <v>74</v>
      </c>
      <c r="C399" s="21"/>
    </row>
    <row r="400" spans="1:7">
      <c r="A400" s="22" t="s">
        <v>1462</v>
      </c>
      <c r="B400" s="50">
        <v>15</v>
      </c>
      <c r="C400" s="21"/>
    </row>
    <row r="401" spans="1:3">
      <c r="A401" s="22" t="s">
        <v>1463</v>
      </c>
      <c r="B401" s="50">
        <v>22</v>
      </c>
      <c r="C401" s="21"/>
    </row>
    <row r="402" spans="1:3">
      <c r="A402" s="22" t="s">
        <v>1454</v>
      </c>
      <c r="B402" s="50">
        <v>20</v>
      </c>
      <c r="C402" s="21"/>
    </row>
    <row r="403" spans="1:3">
      <c r="A403" s="22" t="s">
        <v>1464</v>
      </c>
      <c r="B403" s="50">
        <v>27</v>
      </c>
      <c r="C403" s="21"/>
    </row>
    <row r="404" spans="1:3">
      <c r="A404" s="22" t="s">
        <v>1465</v>
      </c>
      <c r="B404" s="50">
        <v>21</v>
      </c>
      <c r="C404" s="21"/>
    </row>
    <row r="405" spans="1:3">
      <c r="A405" s="22" t="s">
        <v>1466</v>
      </c>
      <c r="B405" s="50">
        <v>34</v>
      </c>
      <c r="C405" s="21"/>
    </row>
    <row r="406" spans="1:3">
      <c r="B406" s="50"/>
    </row>
    <row r="407" spans="1:3">
      <c r="B407" s="50">
        <v>273</v>
      </c>
    </row>
    <row r="430" spans="2:2">
      <c r="B430" s="15"/>
    </row>
    <row r="439" spans="1:2">
      <c r="A439" s="43" t="s">
        <v>403</v>
      </c>
      <c r="B439" s="43" t="s">
        <v>389</v>
      </c>
    </row>
    <row r="440" spans="1:2">
      <c r="A440" s="22" t="s">
        <v>1467</v>
      </c>
      <c r="B440" s="55">
        <v>3.663003663003663E-3</v>
      </c>
    </row>
    <row r="441" spans="1:2">
      <c r="A441" s="22" t="s">
        <v>1468</v>
      </c>
      <c r="B441" s="55">
        <v>3.663003663003663E-3</v>
      </c>
    </row>
    <row r="442" spans="1:2">
      <c r="A442" s="22" t="s">
        <v>1469</v>
      </c>
      <c r="B442" s="55">
        <v>2.9304029304029304E-2</v>
      </c>
    </row>
    <row r="443" spans="1:2">
      <c r="A443" s="22" t="s">
        <v>1470</v>
      </c>
      <c r="B443" s="55">
        <v>4.3956043956043959E-2</v>
      </c>
    </row>
    <row r="444" spans="1:2">
      <c r="A444" s="22" t="s">
        <v>1471</v>
      </c>
      <c r="B444" s="55">
        <v>0.1391941391941392</v>
      </c>
    </row>
    <row r="445" spans="1:2">
      <c r="A445" s="22" t="s">
        <v>1472</v>
      </c>
      <c r="B445" s="55">
        <v>0.27106227106227104</v>
      </c>
    </row>
    <row r="446" spans="1:2">
      <c r="A446" s="22" t="s">
        <v>1473</v>
      </c>
      <c r="B446" s="55">
        <v>5.4945054945054944E-2</v>
      </c>
    </row>
    <row r="447" spans="1:2">
      <c r="A447" s="22" t="s">
        <v>1474</v>
      </c>
      <c r="B447" s="55">
        <v>8.0586080586080591E-2</v>
      </c>
    </row>
    <row r="448" spans="1:2">
      <c r="A448" s="22" t="s">
        <v>1475</v>
      </c>
      <c r="B448" s="55">
        <v>7.3260073260073263E-2</v>
      </c>
    </row>
    <row r="449" spans="1:2">
      <c r="A449" s="22" t="s">
        <v>1476</v>
      </c>
      <c r="B449" s="55">
        <v>9.8901098901098897E-2</v>
      </c>
    </row>
    <row r="450" spans="1:2">
      <c r="A450" s="22" t="s">
        <v>1477</v>
      </c>
      <c r="B450" s="55">
        <v>7.6923076923076927E-2</v>
      </c>
    </row>
    <row r="451" spans="1:2">
      <c r="A451" s="22" t="s">
        <v>1478</v>
      </c>
      <c r="B451" s="55">
        <v>0.12454212454212454</v>
      </c>
    </row>
    <row r="452" spans="1:2">
      <c r="B452" s="50"/>
    </row>
    <row r="453" spans="1:2">
      <c r="B453" s="55">
        <f>SUM(B440:B451)</f>
        <v>1</v>
      </c>
    </row>
  </sheetData>
  <mergeCells count="1">
    <mergeCell ref="A5:S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dimension ref="A1:AB328"/>
  <sheetViews>
    <sheetView workbookViewId="0"/>
  </sheetViews>
  <sheetFormatPr defaultRowHeight="12.75"/>
  <cols>
    <col min="1" max="1" width="20.85546875" bestFit="1" customWidth="1"/>
    <col min="2" max="2" width="20.28515625" bestFit="1" customWidth="1"/>
    <col min="3" max="3" width="15.5703125" bestFit="1" customWidth="1"/>
    <col min="4" max="4" width="10.7109375" bestFit="1" customWidth="1"/>
    <col min="5" max="5" width="14" bestFit="1" customWidth="1"/>
    <col min="6" max="6" width="10.42578125" bestFit="1" customWidth="1"/>
    <col min="7" max="7" width="25.5703125" customWidth="1"/>
    <col min="8" max="8" width="23" customWidth="1"/>
    <col min="9" max="9" width="10.7109375" bestFit="1" customWidth="1"/>
    <col min="10" max="11" width="11.85546875" customWidth="1"/>
    <col min="12" max="12" width="9.7109375" customWidth="1"/>
    <col min="13" max="13" width="11.28515625" bestFit="1" customWidth="1"/>
    <col min="14" max="15" width="10.7109375" bestFit="1" customWidth="1"/>
    <col min="16" max="16" width="10.7109375" customWidth="1"/>
    <col min="17" max="17" width="3.28515625" customWidth="1"/>
    <col min="18" max="18" width="10.7109375" bestFit="1" customWidth="1"/>
    <col min="19" max="19" width="5.28515625" customWidth="1"/>
    <col min="20" max="20" width="6.42578125" bestFit="1" customWidth="1"/>
    <col min="21" max="21" width="11.5703125" bestFit="1" customWidth="1"/>
    <col min="22" max="23" width="13.5703125" customWidth="1"/>
    <col min="24" max="24" width="11.42578125" customWidth="1"/>
    <col min="25" max="25" width="11.85546875" customWidth="1"/>
    <col min="26" max="26" width="12.42578125" customWidth="1"/>
    <col min="27" max="27" width="11.5703125" customWidth="1"/>
    <col min="28" max="28" width="11.85546875" customWidth="1"/>
  </cols>
  <sheetData>
    <row r="1" spans="1:28">
      <c r="A1" s="20" t="s">
        <v>1572</v>
      </c>
    </row>
    <row r="2" spans="1:28">
      <c r="A2" s="20" t="s">
        <v>1573</v>
      </c>
    </row>
    <row r="5" spans="1:28">
      <c r="A5" s="65" t="s">
        <v>387</v>
      </c>
      <c r="B5" s="65"/>
      <c r="C5" s="65"/>
      <c r="D5" s="65"/>
      <c r="E5" s="65"/>
      <c r="F5" s="65"/>
      <c r="G5" s="65"/>
      <c r="H5" s="65"/>
      <c r="I5" s="65"/>
      <c r="J5" s="65"/>
      <c r="K5" s="65"/>
      <c r="L5" s="65"/>
      <c r="M5" s="65"/>
      <c r="N5" s="65"/>
      <c r="O5" s="65"/>
      <c r="P5" s="65"/>
      <c r="Q5" s="65"/>
      <c r="R5" s="65"/>
      <c r="S5" s="65"/>
    </row>
    <row r="6" spans="1:28" ht="13.5" thickBot="1">
      <c r="A6" s="28"/>
      <c r="B6" s="28"/>
      <c r="C6" s="28"/>
      <c r="D6" s="28"/>
      <c r="E6" s="28"/>
      <c r="F6" s="28"/>
      <c r="G6" s="28"/>
      <c r="H6" s="28"/>
      <c r="I6" s="28"/>
      <c r="J6" s="28"/>
      <c r="K6" s="28"/>
      <c r="L6" s="28"/>
      <c r="M6" s="28"/>
      <c r="N6" s="28"/>
      <c r="O6" s="28"/>
      <c r="P6" s="28"/>
      <c r="Q6" s="28"/>
      <c r="R6" s="28"/>
      <c r="S6" s="28"/>
      <c r="W6" s="18" t="s">
        <v>405</v>
      </c>
      <c r="X6" s="20" t="s">
        <v>1455</v>
      </c>
    </row>
    <row r="7" spans="1:28">
      <c r="A7" s="4"/>
      <c r="B7" s="4"/>
      <c r="C7" s="4"/>
      <c r="D7" s="4"/>
      <c r="E7" s="4"/>
      <c r="F7" s="4"/>
      <c r="G7" s="4"/>
      <c r="H7" s="4"/>
      <c r="I7" s="4" t="s">
        <v>0</v>
      </c>
      <c r="J7" s="4" t="s">
        <v>1</v>
      </c>
      <c r="K7" s="4" t="s">
        <v>1</v>
      </c>
      <c r="L7" s="4"/>
      <c r="M7" s="4"/>
      <c r="N7" s="4" t="s">
        <v>401</v>
      </c>
      <c r="O7" s="4" t="s">
        <v>1585</v>
      </c>
      <c r="P7" s="4" t="s">
        <v>1585</v>
      </c>
      <c r="Q7" s="4"/>
      <c r="R7" s="5" t="s">
        <v>404</v>
      </c>
      <c r="W7" s="18" t="s">
        <v>404</v>
      </c>
    </row>
    <row r="8" spans="1:28" ht="13.5" thickBot="1">
      <c r="A8" s="6" t="s">
        <v>2</v>
      </c>
      <c r="B8" s="7" t="s">
        <v>419</v>
      </c>
      <c r="C8" s="7" t="s">
        <v>1422</v>
      </c>
      <c r="D8" s="7" t="s">
        <v>420</v>
      </c>
      <c r="E8" s="7" t="s">
        <v>421</v>
      </c>
      <c r="F8" s="7" t="s">
        <v>1126</v>
      </c>
      <c r="G8" s="7" t="s">
        <v>406</v>
      </c>
      <c r="H8" s="7" t="s">
        <v>3</v>
      </c>
      <c r="I8" s="7" t="s">
        <v>4</v>
      </c>
      <c r="J8" s="7" t="s">
        <v>5</v>
      </c>
      <c r="K8" s="7" t="s">
        <v>1535</v>
      </c>
      <c r="L8" s="7" t="s">
        <v>6</v>
      </c>
      <c r="M8" s="7" t="s">
        <v>1534</v>
      </c>
      <c r="N8" s="7" t="s">
        <v>402</v>
      </c>
      <c r="O8" s="7" t="s">
        <v>7</v>
      </c>
      <c r="P8" s="7" t="s">
        <v>1536</v>
      </c>
      <c r="Q8" s="7"/>
      <c r="R8" s="8" t="s">
        <v>4</v>
      </c>
      <c r="T8" s="17" t="s">
        <v>388</v>
      </c>
      <c r="U8" s="17" t="s">
        <v>389</v>
      </c>
      <c r="V8" s="17" t="s">
        <v>403</v>
      </c>
      <c r="W8" s="17" t="s">
        <v>416</v>
      </c>
      <c r="X8" s="19">
        <v>0.05</v>
      </c>
      <c r="Y8" s="19">
        <v>0.1</v>
      </c>
      <c r="Z8" s="19">
        <v>0.15</v>
      </c>
      <c r="AA8" s="19">
        <v>0.2</v>
      </c>
      <c r="AB8" s="19">
        <v>0.25</v>
      </c>
    </row>
    <row r="9" spans="1:28">
      <c r="I9" s="9"/>
      <c r="J9" s="9"/>
      <c r="K9" s="9"/>
      <c r="L9" s="9"/>
      <c r="M9" s="9"/>
      <c r="N9" s="9"/>
      <c r="O9" s="9"/>
      <c r="P9" s="9"/>
      <c r="Q9" s="9"/>
      <c r="R9" s="9"/>
    </row>
    <row r="10" spans="1:28">
      <c r="A10" t="s">
        <v>115</v>
      </c>
      <c r="B10" t="s">
        <v>854</v>
      </c>
      <c r="C10" t="s">
        <v>1157</v>
      </c>
      <c r="D10" t="s">
        <v>423</v>
      </c>
      <c r="E10" t="s">
        <v>422</v>
      </c>
      <c r="F10" t="s">
        <v>1130</v>
      </c>
      <c r="G10" t="s">
        <v>408</v>
      </c>
      <c r="H10" t="s">
        <v>8</v>
      </c>
      <c r="I10" s="44">
        <f t="shared" ref="I10:I41" si="0">R10-O10-J10-L10</f>
        <v>225627</v>
      </c>
      <c r="J10" s="45">
        <v>480</v>
      </c>
      <c r="K10" s="51">
        <f t="shared" ref="K10:K41" si="1">J10/I10</f>
        <v>2.1274049648313366E-3</v>
      </c>
      <c r="L10" s="45">
        <v>0</v>
      </c>
      <c r="M10" s="51">
        <f t="shared" ref="M10:M41" si="2">L10/I10</f>
        <v>0</v>
      </c>
      <c r="N10" s="45">
        <f t="shared" ref="N10:N41" si="3">SUM(I10:L10)</f>
        <v>226107.00212740496</v>
      </c>
      <c r="O10" s="45">
        <v>199668</v>
      </c>
      <c r="P10" s="51">
        <f t="shared" ref="P10:P41" si="4">O10/I10</f>
        <v>0.88494728024571523</v>
      </c>
      <c r="Q10" s="10"/>
      <c r="R10" s="45">
        <v>425775</v>
      </c>
      <c r="T10" s="50">
        <f>COUNT(R10)</f>
        <v>1</v>
      </c>
      <c r="U10" s="51">
        <f>T10/A165</f>
        <v>6.6225165562913907E-3</v>
      </c>
      <c r="V10" s="52" t="s">
        <v>390</v>
      </c>
      <c r="W10" s="44">
        <f>R10</f>
        <v>425775</v>
      </c>
      <c r="X10" s="44">
        <f t="shared" ref="X10:X41" si="5">0.05*W10</f>
        <v>21288.75</v>
      </c>
      <c r="Y10" s="44">
        <f t="shared" ref="Y10:Y41" si="6">0.1*W10</f>
        <v>42577.5</v>
      </c>
      <c r="Z10" s="44">
        <f t="shared" ref="Z10:Z41" si="7">0.15*W10</f>
        <v>63866.25</v>
      </c>
      <c r="AA10" s="44">
        <f t="shared" ref="AA10:AA41" si="8">0.2*W10</f>
        <v>85155</v>
      </c>
      <c r="AB10" s="44">
        <f t="shared" ref="AB10:AB41" si="9">0.25*W10</f>
        <v>106443.75</v>
      </c>
    </row>
    <row r="11" spans="1:28">
      <c r="A11" t="s">
        <v>116</v>
      </c>
      <c r="B11" t="s">
        <v>855</v>
      </c>
      <c r="C11" t="s">
        <v>1158</v>
      </c>
      <c r="D11" t="s">
        <v>425</v>
      </c>
      <c r="E11" t="s">
        <v>424</v>
      </c>
      <c r="F11" t="s">
        <v>1131</v>
      </c>
      <c r="G11" t="s">
        <v>408</v>
      </c>
      <c r="H11" t="s">
        <v>9</v>
      </c>
      <c r="I11" s="44">
        <f t="shared" si="0"/>
        <v>160909</v>
      </c>
      <c r="J11" s="44">
        <v>6444</v>
      </c>
      <c r="K11" s="51">
        <f t="shared" si="1"/>
        <v>4.0047480252813704E-2</v>
      </c>
      <c r="L11" s="45">
        <v>0</v>
      </c>
      <c r="M11" s="51">
        <f t="shared" si="2"/>
        <v>0</v>
      </c>
      <c r="N11" s="45">
        <f t="shared" si="3"/>
        <v>167353.04004748026</v>
      </c>
      <c r="O11" s="45">
        <v>159723</v>
      </c>
      <c r="P11" s="51">
        <f t="shared" si="4"/>
        <v>0.99262937436687815</v>
      </c>
      <c r="Q11" s="10"/>
      <c r="R11" s="45">
        <v>327076</v>
      </c>
      <c r="T11" s="50">
        <f>COUNT(R10:R11)</f>
        <v>2</v>
      </c>
      <c r="U11" s="51">
        <f>T11/A165</f>
        <v>1.3245033112582781E-2</v>
      </c>
      <c r="V11" s="52" t="s">
        <v>391</v>
      </c>
      <c r="W11" s="44">
        <f>W10+R11</f>
        <v>752851</v>
      </c>
      <c r="X11" s="44">
        <f t="shared" si="5"/>
        <v>37642.550000000003</v>
      </c>
      <c r="Y11" s="44">
        <f t="shared" si="6"/>
        <v>75285.100000000006</v>
      </c>
      <c r="Z11" s="44">
        <f t="shared" si="7"/>
        <v>112927.65</v>
      </c>
      <c r="AA11" s="44">
        <f t="shared" si="8"/>
        <v>150570.20000000001</v>
      </c>
      <c r="AB11" s="44">
        <f t="shared" si="9"/>
        <v>188212.75</v>
      </c>
    </row>
    <row r="12" spans="1:28">
      <c r="A12" t="s">
        <v>117</v>
      </c>
      <c r="B12" t="s">
        <v>856</v>
      </c>
      <c r="C12" t="s">
        <v>1159</v>
      </c>
      <c r="D12" t="s">
        <v>427</v>
      </c>
      <c r="E12" t="s">
        <v>426</v>
      </c>
      <c r="F12" t="s">
        <v>1132</v>
      </c>
      <c r="G12" t="s">
        <v>409</v>
      </c>
      <c r="H12" t="s">
        <v>10</v>
      </c>
      <c r="I12" s="44">
        <f t="shared" si="0"/>
        <v>225794</v>
      </c>
      <c r="J12" s="44">
        <v>297</v>
      </c>
      <c r="K12" s="51">
        <f t="shared" si="1"/>
        <v>1.3153582468976147E-3</v>
      </c>
      <c r="L12" s="44">
        <v>0</v>
      </c>
      <c r="M12" s="51">
        <f t="shared" si="2"/>
        <v>0</v>
      </c>
      <c r="N12" s="45">
        <f t="shared" si="3"/>
        <v>226091.00131535824</v>
      </c>
      <c r="O12" s="44">
        <v>43961</v>
      </c>
      <c r="P12" s="51">
        <f t="shared" si="4"/>
        <v>0.19469516461907757</v>
      </c>
      <c r="Q12" s="9"/>
      <c r="R12" s="44">
        <v>270052</v>
      </c>
      <c r="T12" s="50"/>
      <c r="U12" s="50"/>
      <c r="V12" s="50"/>
      <c r="W12" s="44">
        <f t="shared" ref="W12:W75" si="10">W11+R12</f>
        <v>1022903</v>
      </c>
      <c r="X12" s="44">
        <f t="shared" si="5"/>
        <v>51145.15</v>
      </c>
      <c r="Y12" s="44">
        <f t="shared" si="6"/>
        <v>102290.3</v>
      </c>
      <c r="Z12" s="44">
        <f t="shared" si="7"/>
        <v>153435.44999999998</v>
      </c>
      <c r="AA12" s="44">
        <f t="shared" si="8"/>
        <v>204580.6</v>
      </c>
      <c r="AB12" s="44">
        <f t="shared" si="9"/>
        <v>255725.75</v>
      </c>
    </row>
    <row r="13" spans="1:28">
      <c r="A13" t="s">
        <v>118</v>
      </c>
      <c r="B13" t="s">
        <v>857</v>
      </c>
      <c r="C13" t="s">
        <v>1160</v>
      </c>
      <c r="D13" t="s">
        <v>427</v>
      </c>
      <c r="E13" t="s">
        <v>428</v>
      </c>
      <c r="F13" t="s">
        <v>1133</v>
      </c>
      <c r="G13" t="s">
        <v>409</v>
      </c>
      <c r="H13" t="s">
        <v>11</v>
      </c>
      <c r="I13" s="44">
        <f t="shared" si="0"/>
        <v>113314</v>
      </c>
      <c r="J13" s="44">
        <v>61228</v>
      </c>
      <c r="K13" s="51">
        <f t="shared" si="1"/>
        <v>0.54033923433997566</v>
      </c>
      <c r="L13" s="44">
        <v>43094</v>
      </c>
      <c r="M13" s="51">
        <f t="shared" si="2"/>
        <v>0.38030605220890623</v>
      </c>
      <c r="N13" s="45">
        <f t="shared" si="3"/>
        <v>217636.54033923434</v>
      </c>
      <c r="O13" s="44">
        <v>41232</v>
      </c>
      <c r="P13" s="51">
        <f t="shared" si="4"/>
        <v>0.36387383730165734</v>
      </c>
      <c r="Q13" s="9"/>
      <c r="R13" s="44">
        <v>258868</v>
      </c>
      <c r="T13" s="50"/>
      <c r="U13" s="50"/>
      <c r="V13" s="50"/>
      <c r="W13" s="44">
        <f t="shared" si="10"/>
        <v>1281771</v>
      </c>
      <c r="X13" s="44">
        <f t="shared" si="5"/>
        <v>64088.55</v>
      </c>
      <c r="Y13" s="44">
        <f t="shared" si="6"/>
        <v>128177.1</v>
      </c>
      <c r="Z13" s="44">
        <f t="shared" si="7"/>
        <v>192265.65</v>
      </c>
      <c r="AA13" s="44">
        <f t="shared" si="8"/>
        <v>256354.2</v>
      </c>
      <c r="AB13" s="44">
        <f t="shared" si="9"/>
        <v>320442.75</v>
      </c>
    </row>
    <row r="14" spans="1:28">
      <c r="A14" t="s">
        <v>119</v>
      </c>
      <c r="B14" t="s">
        <v>858</v>
      </c>
      <c r="C14" t="s">
        <v>1161</v>
      </c>
      <c r="D14" t="s">
        <v>430</v>
      </c>
      <c r="E14" t="s">
        <v>429</v>
      </c>
      <c r="F14" t="s">
        <v>1132</v>
      </c>
      <c r="G14" t="s">
        <v>409</v>
      </c>
      <c r="H14" t="s">
        <v>11</v>
      </c>
      <c r="I14" s="44">
        <f t="shared" si="0"/>
        <v>104383</v>
      </c>
      <c r="J14" s="44">
        <v>71717</v>
      </c>
      <c r="K14" s="51">
        <f t="shared" si="1"/>
        <v>0.68705632143165074</v>
      </c>
      <c r="L14" s="44">
        <v>34114</v>
      </c>
      <c r="M14" s="51">
        <f t="shared" si="2"/>
        <v>0.32681566921816774</v>
      </c>
      <c r="N14" s="45">
        <f t="shared" si="3"/>
        <v>210214.68705632142</v>
      </c>
      <c r="O14" s="44">
        <v>48495</v>
      </c>
      <c r="P14" s="51">
        <f t="shared" si="4"/>
        <v>0.46458714541639923</v>
      </c>
      <c r="Q14" s="9"/>
      <c r="R14" s="44">
        <v>258709</v>
      </c>
      <c r="T14" s="50"/>
      <c r="U14" s="50"/>
      <c r="V14" s="50"/>
      <c r="W14" s="44">
        <f t="shared" si="10"/>
        <v>1540480</v>
      </c>
      <c r="X14" s="44">
        <f t="shared" si="5"/>
        <v>77024</v>
      </c>
      <c r="Y14" s="44">
        <f t="shared" si="6"/>
        <v>154048</v>
      </c>
      <c r="Z14" s="44">
        <f t="shared" si="7"/>
        <v>231072</v>
      </c>
      <c r="AA14" s="44">
        <f t="shared" si="8"/>
        <v>308096</v>
      </c>
      <c r="AB14" s="44">
        <f t="shared" si="9"/>
        <v>385120</v>
      </c>
    </row>
    <row r="15" spans="1:28">
      <c r="A15" t="s">
        <v>120</v>
      </c>
      <c r="B15" t="s">
        <v>859</v>
      </c>
      <c r="C15" t="s">
        <v>1162</v>
      </c>
      <c r="D15" t="s">
        <v>432</v>
      </c>
      <c r="E15" t="s">
        <v>431</v>
      </c>
      <c r="F15" t="s">
        <v>1134</v>
      </c>
      <c r="G15" t="s">
        <v>409</v>
      </c>
      <c r="H15" t="s">
        <v>12</v>
      </c>
      <c r="I15" s="44">
        <f t="shared" si="0"/>
        <v>197959</v>
      </c>
      <c r="J15" s="44">
        <v>17779</v>
      </c>
      <c r="K15" s="51">
        <f t="shared" si="1"/>
        <v>8.9811526629251515E-2</v>
      </c>
      <c r="L15" s="44">
        <v>0</v>
      </c>
      <c r="M15" s="51">
        <f t="shared" si="2"/>
        <v>0</v>
      </c>
      <c r="N15" s="45">
        <f t="shared" si="3"/>
        <v>215738.08981152662</v>
      </c>
      <c r="O15" s="44">
        <f>8825+11562+22408</f>
        <v>42795</v>
      </c>
      <c r="P15" s="51">
        <f t="shared" si="4"/>
        <v>0.21618112841547998</v>
      </c>
      <c r="Q15" s="9"/>
      <c r="R15" s="44">
        <v>258533</v>
      </c>
      <c r="T15" s="50"/>
      <c r="U15" s="50"/>
      <c r="V15" s="50"/>
      <c r="W15" s="44">
        <f t="shared" si="10"/>
        <v>1799013</v>
      </c>
      <c r="X15" s="44">
        <f t="shared" si="5"/>
        <v>89950.650000000009</v>
      </c>
      <c r="Y15" s="44">
        <f t="shared" si="6"/>
        <v>179901.30000000002</v>
      </c>
      <c r="Z15" s="44">
        <f t="shared" si="7"/>
        <v>269851.95</v>
      </c>
      <c r="AA15" s="44">
        <f t="shared" si="8"/>
        <v>359802.60000000003</v>
      </c>
      <c r="AB15" s="44">
        <f t="shared" si="9"/>
        <v>449753.25</v>
      </c>
    </row>
    <row r="16" spans="1:28">
      <c r="A16" t="s">
        <v>121</v>
      </c>
      <c r="B16" t="s">
        <v>860</v>
      </c>
      <c r="C16" t="s">
        <v>1163</v>
      </c>
      <c r="D16" t="s">
        <v>434</v>
      </c>
      <c r="E16" t="s">
        <v>433</v>
      </c>
      <c r="F16" t="s">
        <v>1132</v>
      </c>
      <c r="G16" t="s">
        <v>409</v>
      </c>
      <c r="H16" t="s">
        <v>13</v>
      </c>
      <c r="I16" s="44">
        <f t="shared" si="0"/>
        <v>166988</v>
      </c>
      <c r="J16" s="44">
        <v>360</v>
      </c>
      <c r="K16" s="51">
        <f t="shared" si="1"/>
        <v>2.1558435336670899E-3</v>
      </c>
      <c r="L16" s="44">
        <v>39473</v>
      </c>
      <c r="M16" s="51">
        <f t="shared" si="2"/>
        <v>0.23638225501233623</v>
      </c>
      <c r="N16" s="45">
        <f t="shared" si="3"/>
        <v>206821.00215584354</v>
      </c>
      <c r="O16" s="44">
        <v>49882</v>
      </c>
      <c r="P16" s="51">
        <f t="shared" si="4"/>
        <v>0.29871607540661604</v>
      </c>
      <c r="Q16" s="9"/>
      <c r="R16" s="44">
        <v>256703</v>
      </c>
      <c r="T16" s="50"/>
      <c r="U16" s="50"/>
      <c r="V16" s="50"/>
      <c r="W16" s="44">
        <f t="shared" si="10"/>
        <v>2055716</v>
      </c>
      <c r="X16" s="44">
        <f t="shared" si="5"/>
        <v>102785.8</v>
      </c>
      <c r="Y16" s="44">
        <f t="shared" si="6"/>
        <v>205571.6</v>
      </c>
      <c r="Z16" s="44">
        <f t="shared" si="7"/>
        <v>308357.39999999997</v>
      </c>
      <c r="AA16" s="44">
        <f t="shared" si="8"/>
        <v>411143.2</v>
      </c>
      <c r="AB16" s="44">
        <f t="shared" si="9"/>
        <v>513929</v>
      </c>
    </row>
    <row r="17" spans="1:28">
      <c r="A17" t="s">
        <v>123</v>
      </c>
      <c r="B17" t="s">
        <v>862</v>
      </c>
      <c r="C17" t="s">
        <v>1165</v>
      </c>
      <c r="D17" t="s">
        <v>438</v>
      </c>
      <c r="E17" t="s">
        <v>437</v>
      </c>
      <c r="F17" t="s">
        <v>1136</v>
      </c>
      <c r="G17" t="s">
        <v>408</v>
      </c>
      <c r="H17" t="s">
        <v>9</v>
      </c>
      <c r="I17" s="44">
        <f t="shared" si="0"/>
        <v>203611</v>
      </c>
      <c r="J17" s="44">
        <v>22934</v>
      </c>
      <c r="K17" s="51">
        <f t="shared" si="1"/>
        <v>0.11263635068832234</v>
      </c>
      <c r="L17" s="44">
        <v>0</v>
      </c>
      <c r="M17" s="51">
        <f t="shared" si="2"/>
        <v>0</v>
      </c>
      <c r="N17" s="45">
        <f t="shared" si="3"/>
        <v>226545.11263635068</v>
      </c>
      <c r="O17" s="44">
        <v>27570</v>
      </c>
      <c r="P17" s="51">
        <f t="shared" si="4"/>
        <v>0.13540525806562514</v>
      </c>
      <c r="Q17" s="9"/>
      <c r="R17" s="44">
        <v>254115</v>
      </c>
      <c r="T17" s="50"/>
      <c r="U17" s="50"/>
      <c r="V17" s="50"/>
      <c r="W17" s="44">
        <f t="shared" si="10"/>
        <v>2309831</v>
      </c>
      <c r="X17" s="44">
        <f t="shared" si="5"/>
        <v>115491.55</v>
      </c>
      <c r="Y17" s="44">
        <f t="shared" si="6"/>
        <v>230983.1</v>
      </c>
      <c r="Z17" s="44">
        <f t="shared" si="7"/>
        <v>346474.64999999997</v>
      </c>
      <c r="AA17" s="44">
        <f t="shared" si="8"/>
        <v>461966.2</v>
      </c>
      <c r="AB17" s="44">
        <f t="shared" si="9"/>
        <v>577457.75</v>
      </c>
    </row>
    <row r="18" spans="1:28">
      <c r="A18" t="s">
        <v>124</v>
      </c>
      <c r="B18" t="s">
        <v>863</v>
      </c>
      <c r="C18" t="s">
        <v>1166</v>
      </c>
      <c r="D18" t="s">
        <v>436</v>
      </c>
      <c r="E18" t="s">
        <v>439</v>
      </c>
      <c r="F18" t="s">
        <v>1137</v>
      </c>
      <c r="G18" t="s">
        <v>409</v>
      </c>
      <c r="H18" t="s">
        <v>13</v>
      </c>
      <c r="I18" s="44">
        <f t="shared" si="0"/>
        <v>167269</v>
      </c>
      <c r="J18" s="44">
        <v>360</v>
      </c>
      <c r="K18" s="51">
        <f t="shared" si="1"/>
        <v>2.1522218701612375E-3</v>
      </c>
      <c r="L18" s="44">
        <v>35468</v>
      </c>
      <c r="M18" s="51">
        <f t="shared" si="2"/>
        <v>0.21204168136355211</v>
      </c>
      <c r="N18" s="45">
        <f t="shared" si="3"/>
        <v>203097.00215222186</v>
      </c>
      <c r="O18" s="44">
        <v>47233</v>
      </c>
      <c r="P18" s="51">
        <f t="shared" si="4"/>
        <v>0.2823774877592381</v>
      </c>
      <c r="R18" s="44">
        <v>250330</v>
      </c>
      <c r="T18" s="50">
        <f>COUNT(R10:R18)</f>
        <v>9</v>
      </c>
      <c r="U18" s="51">
        <f>T18/A165</f>
        <v>5.9602649006622516E-2</v>
      </c>
      <c r="V18" s="52" t="s">
        <v>392</v>
      </c>
      <c r="W18" s="44">
        <f t="shared" si="10"/>
        <v>2560161</v>
      </c>
      <c r="X18" s="44">
        <f t="shared" si="5"/>
        <v>128008.05</v>
      </c>
      <c r="Y18" s="44">
        <f t="shared" si="6"/>
        <v>256016.1</v>
      </c>
      <c r="Z18" s="44">
        <f t="shared" si="7"/>
        <v>384024.14999999997</v>
      </c>
      <c r="AA18" s="44">
        <f t="shared" si="8"/>
        <v>512032.2</v>
      </c>
      <c r="AB18" s="44">
        <f t="shared" si="9"/>
        <v>640040.25</v>
      </c>
    </row>
    <row r="19" spans="1:28">
      <c r="A19" t="s">
        <v>125</v>
      </c>
      <c r="B19" t="s">
        <v>864</v>
      </c>
      <c r="C19" t="s">
        <v>1167</v>
      </c>
      <c r="D19" t="s">
        <v>441</v>
      </c>
      <c r="E19" t="s">
        <v>440</v>
      </c>
      <c r="F19" t="s">
        <v>1138</v>
      </c>
      <c r="G19" t="s">
        <v>409</v>
      </c>
      <c r="H19" t="s">
        <v>11</v>
      </c>
      <c r="I19" s="44">
        <f t="shared" si="0"/>
        <v>103552</v>
      </c>
      <c r="J19" s="44">
        <v>52899</v>
      </c>
      <c r="K19" s="51">
        <f t="shared" si="1"/>
        <v>0.51084479295426455</v>
      </c>
      <c r="L19" s="44">
        <v>42952</v>
      </c>
      <c r="M19" s="51">
        <f t="shared" si="2"/>
        <v>0.41478677379480838</v>
      </c>
      <c r="N19" s="45">
        <f t="shared" si="3"/>
        <v>199403.51084479297</v>
      </c>
      <c r="O19" s="44">
        <v>28860</v>
      </c>
      <c r="P19" s="51">
        <f t="shared" si="4"/>
        <v>0.27870055624227441</v>
      </c>
      <c r="Q19" s="9"/>
      <c r="R19" s="44">
        <v>228263</v>
      </c>
      <c r="T19" s="50"/>
      <c r="U19" s="50"/>
      <c r="V19" s="50"/>
      <c r="W19" s="44">
        <f t="shared" si="10"/>
        <v>2788424</v>
      </c>
      <c r="X19" s="44">
        <f t="shared" si="5"/>
        <v>139421.20000000001</v>
      </c>
      <c r="Y19" s="44">
        <f t="shared" si="6"/>
        <v>278842.40000000002</v>
      </c>
      <c r="Z19" s="44">
        <f t="shared" si="7"/>
        <v>418263.6</v>
      </c>
      <c r="AA19" s="44">
        <f t="shared" si="8"/>
        <v>557684.80000000005</v>
      </c>
      <c r="AB19" s="44">
        <f t="shared" si="9"/>
        <v>697106</v>
      </c>
    </row>
    <row r="20" spans="1:28">
      <c r="A20" t="s">
        <v>126</v>
      </c>
      <c r="B20" t="s">
        <v>865</v>
      </c>
      <c r="C20" t="s">
        <v>1168</v>
      </c>
      <c r="D20" t="s">
        <v>443</v>
      </c>
      <c r="E20" t="s">
        <v>442</v>
      </c>
      <c r="F20" t="s">
        <v>1136</v>
      </c>
      <c r="G20" t="s">
        <v>408</v>
      </c>
      <c r="H20" t="s">
        <v>9</v>
      </c>
      <c r="I20" s="44">
        <f t="shared" si="0"/>
        <v>186148</v>
      </c>
      <c r="J20" s="44">
        <v>22771</v>
      </c>
      <c r="K20" s="51">
        <f t="shared" si="1"/>
        <v>0.12232739540580613</v>
      </c>
      <c r="L20" s="44">
        <v>0</v>
      </c>
      <c r="M20" s="51">
        <f t="shared" si="2"/>
        <v>0</v>
      </c>
      <c r="N20" s="45">
        <f t="shared" si="3"/>
        <v>208919.12232739539</v>
      </c>
      <c r="O20" s="44">
        <v>16616</v>
      </c>
      <c r="P20" s="51">
        <f t="shared" si="4"/>
        <v>8.9262307411307126E-2</v>
      </c>
      <c r="Q20" s="9"/>
      <c r="R20" s="44">
        <v>225535</v>
      </c>
      <c r="T20" s="50"/>
      <c r="U20" s="50"/>
      <c r="V20" s="50"/>
      <c r="W20" s="44">
        <f t="shared" si="10"/>
        <v>3013959</v>
      </c>
      <c r="X20" s="44">
        <f t="shared" si="5"/>
        <v>150697.95000000001</v>
      </c>
      <c r="Y20" s="44">
        <f t="shared" si="6"/>
        <v>301395.90000000002</v>
      </c>
      <c r="Z20" s="44">
        <f t="shared" si="7"/>
        <v>452093.85</v>
      </c>
      <c r="AA20" s="44">
        <f t="shared" si="8"/>
        <v>602791.80000000005</v>
      </c>
      <c r="AB20" s="44">
        <f t="shared" si="9"/>
        <v>753489.75</v>
      </c>
    </row>
    <row r="21" spans="1:28">
      <c r="A21" t="s">
        <v>127</v>
      </c>
      <c r="B21" t="s">
        <v>866</v>
      </c>
      <c r="C21" t="s">
        <v>1161</v>
      </c>
      <c r="D21" t="s">
        <v>430</v>
      </c>
      <c r="E21" t="s">
        <v>444</v>
      </c>
      <c r="F21" t="s">
        <v>1132</v>
      </c>
      <c r="G21" t="s">
        <v>409</v>
      </c>
      <c r="H21" t="s">
        <v>15</v>
      </c>
      <c r="I21" s="44">
        <f t="shared" si="0"/>
        <v>82040</v>
      </c>
      <c r="J21" s="44">
        <v>49558</v>
      </c>
      <c r="K21" s="51">
        <f t="shared" si="1"/>
        <v>0.60407118478790833</v>
      </c>
      <c r="L21" s="44">
        <v>59302</v>
      </c>
      <c r="M21" s="51">
        <f t="shared" si="2"/>
        <v>0.72284251584592885</v>
      </c>
      <c r="N21" s="45">
        <f t="shared" si="3"/>
        <v>190900.60407118479</v>
      </c>
      <c r="O21" s="44">
        <v>32716</v>
      </c>
      <c r="P21" s="51">
        <f t="shared" si="4"/>
        <v>0.39878108239882981</v>
      </c>
      <c r="Q21" s="9"/>
      <c r="R21" s="44">
        <v>223616</v>
      </c>
      <c r="T21" s="50"/>
      <c r="U21" s="50"/>
      <c r="V21" s="50"/>
      <c r="W21" s="44">
        <f t="shared" si="10"/>
        <v>3237575</v>
      </c>
      <c r="X21" s="44">
        <f t="shared" si="5"/>
        <v>161878.75</v>
      </c>
      <c r="Y21" s="44">
        <f t="shared" si="6"/>
        <v>323757.5</v>
      </c>
      <c r="Z21" s="44">
        <f t="shared" si="7"/>
        <v>485636.25</v>
      </c>
      <c r="AA21" s="44">
        <f t="shared" si="8"/>
        <v>647515</v>
      </c>
      <c r="AB21" s="44">
        <f t="shared" si="9"/>
        <v>809393.75</v>
      </c>
    </row>
    <row r="22" spans="1:28">
      <c r="A22" t="s">
        <v>128</v>
      </c>
      <c r="B22" t="s">
        <v>867</v>
      </c>
      <c r="C22" t="s">
        <v>1169</v>
      </c>
      <c r="D22" t="s">
        <v>430</v>
      </c>
      <c r="E22" t="s">
        <v>445</v>
      </c>
      <c r="F22" t="s">
        <v>1139</v>
      </c>
      <c r="G22" t="s">
        <v>409</v>
      </c>
      <c r="H22" t="s">
        <v>13</v>
      </c>
      <c r="I22" s="44">
        <f t="shared" si="0"/>
        <v>167269</v>
      </c>
      <c r="J22" s="44">
        <v>8011</v>
      </c>
      <c r="K22" s="51">
        <f t="shared" si="1"/>
        <v>4.7892915005171309E-2</v>
      </c>
      <c r="L22" s="44">
        <v>32790</v>
      </c>
      <c r="M22" s="51">
        <f t="shared" si="2"/>
        <v>0.19603154200718603</v>
      </c>
      <c r="N22" s="45">
        <f t="shared" si="3"/>
        <v>208070.047892915</v>
      </c>
      <c r="O22" s="44">
        <v>13848</v>
      </c>
      <c r="P22" s="51">
        <f t="shared" si="4"/>
        <v>8.2788801272202256E-2</v>
      </c>
      <c r="Q22" s="9"/>
      <c r="R22" s="44">
        <v>221918</v>
      </c>
      <c r="T22" s="50"/>
      <c r="U22" s="50"/>
      <c r="V22" s="50"/>
      <c r="W22" s="44">
        <f t="shared" si="10"/>
        <v>3459493</v>
      </c>
      <c r="X22" s="44">
        <f t="shared" si="5"/>
        <v>172974.65000000002</v>
      </c>
      <c r="Y22" s="44">
        <f t="shared" si="6"/>
        <v>345949.30000000005</v>
      </c>
      <c r="Z22" s="44">
        <f t="shared" si="7"/>
        <v>518923.94999999995</v>
      </c>
      <c r="AA22" s="44">
        <f t="shared" si="8"/>
        <v>691898.60000000009</v>
      </c>
      <c r="AB22" s="44">
        <f t="shared" si="9"/>
        <v>864873.25</v>
      </c>
    </row>
    <row r="23" spans="1:28">
      <c r="A23" t="s">
        <v>129</v>
      </c>
      <c r="B23" t="s">
        <v>868</v>
      </c>
      <c r="C23" t="s">
        <v>1170</v>
      </c>
      <c r="D23" t="s">
        <v>430</v>
      </c>
      <c r="E23" t="s">
        <v>446</v>
      </c>
      <c r="F23" t="s">
        <v>1140</v>
      </c>
      <c r="G23" t="s">
        <v>409</v>
      </c>
      <c r="H23" t="s">
        <v>11</v>
      </c>
      <c r="I23" s="44">
        <f t="shared" si="0"/>
        <v>104517</v>
      </c>
      <c r="J23" s="44">
        <v>52899</v>
      </c>
      <c r="K23" s="51">
        <f t="shared" si="1"/>
        <v>0.50612818967249351</v>
      </c>
      <c r="L23" s="44">
        <v>42157</v>
      </c>
      <c r="M23" s="51">
        <f t="shared" si="2"/>
        <v>0.40335065109025325</v>
      </c>
      <c r="N23" s="45">
        <f t="shared" si="3"/>
        <v>199573.50612818968</v>
      </c>
      <c r="O23" s="44">
        <v>20572</v>
      </c>
      <c r="P23" s="51">
        <f t="shared" si="4"/>
        <v>0.19682922395399791</v>
      </c>
      <c r="Q23" s="9"/>
      <c r="R23" s="44">
        <v>220145</v>
      </c>
      <c r="T23" s="50"/>
      <c r="U23" s="50"/>
      <c r="V23" s="50"/>
      <c r="W23" s="44">
        <f t="shared" si="10"/>
        <v>3679638</v>
      </c>
      <c r="X23" s="44">
        <f t="shared" si="5"/>
        <v>183981.90000000002</v>
      </c>
      <c r="Y23" s="44">
        <f t="shared" si="6"/>
        <v>367963.80000000005</v>
      </c>
      <c r="Z23" s="44">
        <f t="shared" si="7"/>
        <v>551945.69999999995</v>
      </c>
      <c r="AA23" s="44">
        <f t="shared" si="8"/>
        <v>735927.60000000009</v>
      </c>
      <c r="AB23" s="44">
        <f t="shared" si="9"/>
        <v>919909.5</v>
      </c>
    </row>
    <row r="24" spans="1:28">
      <c r="A24" t="s">
        <v>130</v>
      </c>
      <c r="B24" t="s">
        <v>869</v>
      </c>
      <c r="C24" t="s">
        <v>1171</v>
      </c>
      <c r="D24" t="s">
        <v>448</v>
      </c>
      <c r="E24" t="s">
        <v>447</v>
      </c>
      <c r="F24" t="s">
        <v>1139</v>
      </c>
      <c r="G24" t="s">
        <v>408</v>
      </c>
      <c r="H24" t="s">
        <v>16</v>
      </c>
      <c r="I24" s="44">
        <f t="shared" si="0"/>
        <v>165277</v>
      </c>
      <c r="J24" s="44">
        <v>19740</v>
      </c>
      <c r="K24" s="51">
        <f t="shared" si="1"/>
        <v>0.11943585616873491</v>
      </c>
      <c r="L24" s="44">
        <v>3532</v>
      </c>
      <c r="M24" s="51">
        <f t="shared" si="2"/>
        <v>2.1370184599188029E-2</v>
      </c>
      <c r="N24" s="45">
        <f t="shared" si="3"/>
        <v>188549.11943585618</v>
      </c>
      <c r="O24" s="44">
        <v>22840</v>
      </c>
      <c r="P24" s="51">
        <f t="shared" si="4"/>
        <v>0.13819224695511173</v>
      </c>
      <c r="Q24" s="9"/>
      <c r="R24" s="44">
        <v>211389</v>
      </c>
      <c r="T24" s="50"/>
      <c r="U24" s="50"/>
      <c r="V24" s="50"/>
      <c r="W24" s="44">
        <f t="shared" si="10"/>
        <v>3891027</v>
      </c>
      <c r="X24" s="44">
        <f t="shared" si="5"/>
        <v>194551.35</v>
      </c>
      <c r="Y24" s="44">
        <f t="shared" si="6"/>
        <v>389102.7</v>
      </c>
      <c r="Z24" s="44">
        <f t="shared" si="7"/>
        <v>583654.04999999993</v>
      </c>
      <c r="AA24" s="44">
        <f t="shared" si="8"/>
        <v>778205.4</v>
      </c>
      <c r="AB24" s="44">
        <f t="shared" si="9"/>
        <v>972756.75</v>
      </c>
    </row>
    <row r="25" spans="1:28">
      <c r="A25" t="s">
        <v>131</v>
      </c>
      <c r="B25" t="s">
        <v>870</v>
      </c>
      <c r="C25" t="s">
        <v>1172</v>
      </c>
      <c r="D25" t="s">
        <v>450</v>
      </c>
      <c r="E25" t="s">
        <v>449</v>
      </c>
      <c r="F25" t="s">
        <v>1134</v>
      </c>
      <c r="G25" t="s">
        <v>408</v>
      </c>
      <c r="H25" t="s">
        <v>16</v>
      </c>
      <c r="I25" s="44">
        <f t="shared" si="0"/>
        <v>164558</v>
      </c>
      <c r="J25" s="44">
        <v>18541</v>
      </c>
      <c r="K25" s="51">
        <f t="shared" si="1"/>
        <v>0.11267152007195032</v>
      </c>
      <c r="L25" s="44">
        <v>9652</v>
      </c>
      <c r="M25" s="51">
        <f t="shared" si="2"/>
        <v>5.8654091566499353E-2</v>
      </c>
      <c r="N25" s="45">
        <f t="shared" si="3"/>
        <v>192751.11267152007</v>
      </c>
      <c r="O25" s="44">
        <v>17464</v>
      </c>
      <c r="P25" s="51">
        <f t="shared" si="4"/>
        <v>0.10612671520071951</v>
      </c>
      <c r="Q25" s="9"/>
      <c r="R25" s="44">
        <v>210215</v>
      </c>
      <c r="T25" s="50"/>
      <c r="U25" s="50"/>
      <c r="V25" s="50"/>
      <c r="W25" s="44">
        <f t="shared" si="10"/>
        <v>4101242</v>
      </c>
      <c r="X25" s="44">
        <f t="shared" si="5"/>
        <v>205062.1</v>
      </c>
      <c r="Y25" s="44">
        <f t="shared" si="6"/>
        <v>410124.2</v>
      </c>
      <c r="Z25" s="44">
        <f t="shared" si="7"/>
        <v>615186.29999999993</v>
      </c>
      <c r="AA25" s="44">
        <f t="shared" si="8"/>
        <v>820248.4</v>
      </c>
      <c r="AB25" s="44">
        <f t="shared" si="9"/>
        <v>1025310.5</v>
      </c>
    </row>
    <row r="26" spans="1:28">
      <c r="A26" t="s">
        <v>132</v>
      </c>
      <c r="B26" t="s">
        <v>871</v>
      </c>
      <c r="C26" t="s">
        <v>1173</v>
      </c>
      <c r="D26" t="s">
        <v>452</v>
      </c>
      <c r="E26" t="s">
        <v>451</v>
      </c>
      <c r="F26" t="s">
        <v>1136</v>
      </c>
      <c r="G26" t="s">
        <v>409</v>
      </c>
      <c r="H26" t="s">
        <v>11</v>
      </c>
      <c r="I26" s="44">
        <f t="shared" si="0"/>
        <v>102942</v>
      </c>
      <c r="J26" s="44">
        <v>47752</v>
      </c>
      <c r="K26" s="51">
        <f t="shared" si="1"/>
        <v>0.46387286044568787</v>
      </c>
      <c r="L26" s="44">
        <v>40657</v>
      </c>
      <c r="M26" s="51">
        <f t="shared" si="2"/>
        <v>0.39495055468127682</v>
      </c>
      <c r="N26" s="45">
        <f t="shared" si="3"/>
        <v>191351.46387286045</v>
      </c>
      <c r="O26" s="44">
        <v>14906</v>
      </c>
      <c r="P26" s="51">
        <f t="shared" si="4"/>
        <v>0.14479998445726719</v>
      </c>
      <c r="Q26" s="9"/>
      <c r="R26" s="44">
        <v>206257</v>
      </c>
      <c r="T26" s="50"/>
      <c r="U26" s="50"/>
      <c r="V26" s="50"/>
      <c r="W26" s="44">
        <f t="shared" si="10"/>
        <v>4307499</v>
      </c>
      <c r="X26" s="44">
        <f t="shared" si="5"/>
        <v>215374.95</v>
      </c>
      <c r="Y26" s="44">
        <f t="shared" si="6"/>
        <v>430749.9</v>
      </c>
      <c r="Z26" s="44">
        <f t="shared" si="7"/>
        <v>646124.85</v>
      </c>
      <c r="AA26" s="44">
        <f t="shared" si="8"/>
        <v>861499.8</v>
      </c>
      <c r="AB26" s="44">
        <f t="shared" si="9"/>
        <v>1076874.75</v>
      </c>
    </row>
    <row r="27" spans="1:28">
      <c r="A27" t="s">
        <v>133</v>
      </c>
      <c r="B27" t="s">
        <v>872</v>
      </c>
      <c r="C27" t="s">
        <v>1174</v>
      </c>
      <c r="D27" t="s">
        <v>454</v>
      </c>
      <c r="E27" t="s">
        <v>453</v>
      </c>
      <c r="F27" t="s">
        <v>1141</v>
      </c>
      <c r="G27" t="s">
        <v>408</v>
      </c>
      <c r="H27" t="s">
        <v>16</v>
      </c>
      <c r="I27" s="44">
        <f t="shared" si="0"/>
        <v>162424</v>
      </c>
      <c r="J27" s="44">
        <v>19335</v>
      </c>
      <c r="K27" s="51">
        <f t="shared" si="1"/>
        <v>0.11904028961237255</v>
      </c>
      <c r="L27" s="44">
        <v>2775</v>
      </c>
      <c r="M27" s="51">
        <f t="shared" si="2"/>
        <v>1.7084913559572475E-2</v>
      </c>
      <c r="N27" s="45">
        <f t="shared" si="3"/>
        <v>184534.1190402896</v>
      </c>
      <c r="O27" s="44">
        <f>12886+8602</f>
        <v>21488</v>
      </c>
      <c r="P27" s="51">
        <f t="shared" si="4"/>
        <v>0.13229571984435798</v>
      </c>
      <c r="Q27" s="9"/>
      <c r="R27" s="44">
        <v>206022</v>
      </c>
      <c r="T27" s="50"/>
      <c r="U27" s="50"/>
      <c r="V27" s="50"/>
      <c r="W27" s="44">
        <f t="shared" si="10"/>
        <v>4513521</v>
      </c>
      <c r="X27" s="44">
        <f t="shared" si="5"/>
        <v>225676.05000000002</v>
      </c>
      <c r="Y27" s="44">
        <f t="shared" si="6"/>
        <v>451352.10000000003</v>
      </c>
      <c r="Z27" s="44">
        <f t="shared" si="7"/>
        <v>677028.15</v>
      </c>
      <c r="AA27" s="44">
        <f t="shared" si="8"/>
        <v>902704.20000000007</v>
      </c>
      <c r="AB27" s="44">
        <f t="shared" si="9"/>
        <v>1128380.25</v>
      </c>
    </row>
    <row r="28" spans="1:28">
      <c r="A28" t="s">
        <v>134</v>
      </c>
      <c r="B28" t="s">
        <v>873</v>
      </c>
      <c r="C28" t="s">
        <v>1175</v>
      </c>
      <c r="D28" t="s">
        <v>423</v>
      </c>
      <c r="E28" t="s">
        <v>455</v>
      </c>
      <c r="F28" t="s">
        <v>1142</v>
      </c>
      <c r="G28" t="s">
        <v>409</v>
      </c>
      <c r="H28" t="s">
        <v>11</v>
      </c>
      <c r="I28" s="44">
        <f t="shared" si="0"/>
        <v>106133</v>
      </c>
      <c r="J28" s="44">
        <v>54704</v>
      </c>
      <c r="K28" s="51">
        <f t="shared" si="1"/>
        <v>0.51542875448729419</v>
      </c>
      <c r="L28" s="44">
        <v>36510</v>
      </c>
      <c r="M28" s="51">
        <f t="shared" si="2"/>
        <v>0.34400233669075592</v>
      </c>
      <c r="N28" s="45">
        <f t="shared" si="3"/>
        <v>197347.5154287545</v>
      </c>
      <c r="O28" s="44">
        <v>8397</v>
      </c>
      <c r="P28" s="51">
        <f t="shared" si="4"/>
        <v>7.9117710796830387E-2</v>
      </c>
      <c r="Q28" s="9"/>
      <c r="R28" s="44">
        <v>205744</v>
      </c>
      <c r="T28" s="50"/>
      <c r="U28" s="50"/>
      <c r="V28" s="50"/>
      <c r="W28" s="44">
        <f t="shared" si="10"/>
        <v>4719265</v>
      </c>
      <c r="X28" s="44">
        <f t="shared" si="5"/>
        <v>235963.25</v>
      </c>
      <c r="Y28" s="44">
        <f t="shared" si="6"/>
        <v>471926.5</v>
      </c>
      <c r="Z28" s="44">
        <f t="shared" si="7"/>
        <v>707889.75</v>
      </c>
      <c r="AA28" s="44">
        <f t="shared" si="8"/>
        <v>943853</v>
      </c>
      <c r="AB28" s="44">
        <f t="shared" si="9"/>
        <v>1179816.25</v>
      </c>
    </row>
    <row r="29" spans="1:28">
      <c r="A29" t="s">
        <v>135</v>
      </c>
      <c r="B29" t="s">
        <v>874</v>
      </c>
      <c r="C29" t="s">
        <v>1176</v>
      </c>
      <c r="D29" t="s">
        <v>457</v>
      </c>
      <c r="E29" t="s">
        <v>456</v>
      </c>
      <c r="F29" t="s">
        <v>1143</v>
      </c>
      <c r="G29" t="s">
        <v>408</v>
      </c>
      <c r="H29" t="s">
        <v>16</v>
      </c>
      <c r="I29" s="44">
        <f t="shared" si="0"/>
        <v>164653.14000000001</v>
      </c>
      <c r="J29" s="44">
        <v>20413</v>
      </c>
      <c r="K29" s="51">
        <f t="shared" si="1"/>
        <v>0.12397577112710999</v>
      </c>
      <c r="L29" s="44">
        <v>4856</v>
      </c>
      <c r="M29" s="51">
        <f t="shared" si="2"/>
        <v>2.9492301209682364E-2</v>
      </c>
      <c r="N29" s="45">
        <f t="shared" si="3"/>
        <v>189922.26397577114</v>
      </c>
      <c r="O29" s="44">
        <v>14569</v>
      </c>
      <c r="P29" s="51">
        <f t="shared" si="4"/>
        <v>8.8482977002442828E-2</v>
      </c>
      <c r="Q29" s="9"/>
      <c r="R29" s="44">
        <v>204491.14</v>
      </c>
      <c r="T29" s="50"/>
      <c r="U29" s="50"/>
      <c r="V29" s="50"/>
      <c r="W29" s="44">
        <f t="shared" si="10"/>
        <v>4923756.1399999997</v>
      </c>
      <c r="X29" s="44">
        <f t="shared" si="5"/>
        <v>246187.807</v>
      </c>
      <c r="Y29" s="44">
        <f t="shared" si="6"/>
        <v>492375.614</v>
      </c>
      <c r="Z29" s="44">
        <f t="shared" si="7"/>
        <v>738563.42099999997</v>
      </c>
      <c r="AA29" s="44">
        <f t="shared" si="8"/>
        <v>984751.228</v>
      </c>
      <c r="AB29" s="44">
        <f t="shared" si="9"/>
        <v>1230939.0349999999</v>
      </c>
    </row>
    <row r="30" spans="1:28">
      <c r="A30" t="s">
        <v>136</v>
      </c>
      <c r="B30" t="s">
        <v>875</v>
      </c>
      <c r="C30" t="s">
        <v>1177</v>
      </c>
      <c r="D30" t="s">
        <v>459</v>
      </c>
      <c r="E30" t="s">
        <v>458</v>
      </c>
      <c r="F30" t="s">
        <v>1141</v>
      </c>
      <c r="G30" t="s">
        <v>409</v>
      </c>
      <c r="H30" t="s">
        <v>11</v>
      </c>
      <c r="I30" s="44">
        <f t="shared" si="0"/>
        <v>104947</v>
      </c>
      <c r="J30" s="44">
        <v>38725</v>
      </c>
      <c r="K30" s="51">
        <f t="shared" si="1"/>
        <v>0.36899577882169093</v>
      </c>
      <c r="L30" s="44">
        <v>31964</v>
      </c>
      <c r="M30" s="51">
        <f t="shared" si="2"/>
        <v>0.3045727843578187</v>
      </c>
      <c r="N30" s="45">
        <f t="shared" si="3"/>
        <v>175636.36899577882</v>
      </c>
      <c r="O30" s="44">
        <v>26739</v>
      </c>
      <c r="P30" s="51">
        <f t="shared" si="4"/>
        <v>0.25478574899711282</v>
      </c>
      <c r="Q30" s="9"/>
      <c r="R30" s="44">
        <v>202375</v>
      </c>
      <c r="T30" s="50">
        <f>COUNT(R10:R30)</f>
        <v>21</v>
      </c>
      <c r="U30" s="51">
        <f>T30/A165</f>
        <v>0.13907284768211919</v>
      </c>
      <c r="V30" s="52" t="s">
        <v>393</v>
      </c>
      <c r="W30" s="44">
        <f t="shared" si="10"/>
        <v>5126131.1399999997</v>
      </c>
      <c r="X30" s="44">
        <f t="shared" si="5"/>
        <v>256306.557</v>
      </c>
      <c r="Y30" s="44">
        <f t="shared" si="6"/>
        <v>512613.114</v>
      </c>
      <c r="Z30" s="44">
        <f t="shared" si="7"/>
        <v>768919.67099999997</v>
      </c>
      <c r="AA30" s="44">
        <f t="shared" si="8"/>
        <v>1025226.228</v>
      </c>
      <c r="AB30" s="44">
        <f t="shared" si="9"/>
        <v>1281532.7849999999</v>
      </c>
    </row>
    <row r="31" spans="1:28">
      <c r="A31" t="s">
        <v>137</v>
      </c>
      <c r="B31" t="s">
        <v>876</v>
      </c>
      <c r="C31" t="s">
        <v>1178</v>
      </c>
      <c r="D31" t="s">
        <v>461</v>
      </c>
      <c r="E31" t="s">
        <v>460</v>
      </c>
      <c r="F31" t="s">
        <v>1135</v>
      </c>
      <c r="G31" t="s">
        <v>409</v>
      </c>
      <c r="H31" t="s">
        <v>15</v>
      </c>
      <c r="I31" s="44">
        <f t="shared" si="0"/>
        <v>81493</v>
      </c>
      <c r="J31" s="44">
        <v>44813</v>
      </c>
      <c r="K31" s="51">
        <f t="shared" si="1"/>
        <v>0.54989999141030521</v>
      </c>
      <c r="L31" s="44">
        <v>61578</v>
      </c>
      <c r="M31" s="51">
        <f t="shared" si="2"/>
        <v>0.75562318235922099</v>
      </c>
      <c r="N31" s="45">
        <f t="shared" si="3"/>
        <v>187884.54989999143</v>
      </c>
      <c r="O31" s="44">
        <v>8147</v>
      </c>
      <c r="P31" s="51">
        <f t="shared" si="4"/>
        <v>9.9971776717018637E-2</v>
      </c>
      <c r="Q31" s="9"/>
      <c r="R31" s="44">
        <v>196031</v>
      </c>
      <c r="T31" s="50"/>
      <c r="U31" s="50"/>
      <c r="V31" s="50"/>
      <c r="W31" s="44">
        <f t="shared" si="10"/>
        <v>5322162.1399999997</v>
      </c>
      <c r="X31" s="44">
        <f t="shared" si="5"/>
        <v>266108.10700000002</v>
      </c>
      <c r="Y31" s="44">
        <f t="shared" si="6"/>
        <v>532216.21400000004</v>
      </c>
      <c r="Z31" s="44">
        <f t="shared" si="7"/>
        <v>798324.32099999988</v>
      </c>
      <c r="AA31" s="44">
        <f t="shared" si="8"/>
        <v>1064432.4280000001</v>
      </c>
      <c r="AB31" s="44">
        <f t="shared" si="9"/>
        <v>1330540.5349999999</v>
      </c>
    </row>
    <row r="32" spans="1:28">
      <c r="A32" t="s">
        <v>138</v>
      </c>
      <c r="B32" t="s">
        <v>877</v>
      </c>
      <c r="C32" t="s">
        <v>1179</v>
      </c>
      <c r="D32" t="s">
        <v>443</v>
      </c>
      <c r="E32" t="s">
        <v>462</v>
      </c>
      <c r="F32" t="s">
        <v>1144</v>
      </c>
      <c r="G32" t="s">
        <v>410</v>
      </c>
      <c r="H32" t="s">
        <v>17</v>
      </c>
      <c r="I32" s="44">
        <f t="shared" si="0"/>
        <v>78582</v>
      </c>
      <c r="J32" s="44">
        <v>32301</v>
      </c>
      <c r="K32" s="51">
        <f t="shared" si="1"/>
        <v>0.41104833167901045</v>
      </c>
      <c r="L32" s="44">
        <v>78197</v>
      </c>
      <c r="M32" s="51">
        <f t="shared" si="2"/>
        <v>0.99510065918403701</v>
      </c>
      <c r="N32" s="45">
        <f t="shared" si="3"/>
        <v>189080.41104833168</v>
      </c>
      <c r="O32" s="44">
        <v>5478</v>
      </c>
      <c r="P32" s="51">
        <f t="shared" si="4"/>
        <v>6.9710620752844163E-2</v>
      </c>
      <c r="Q32" s="9"/>
      <c r="R32" s="44">
        <v>194558</v>
      </c>
      <c r="T32" s="50"/>
      <c r="U32" s="50"/>
      <c r="V32" s="50"/>
      <c r="W32" s="44">
        <f t="shared" si="10"/>
        <v>5516720.1399999997</v>
      </c>
      <c r="X32" s="44">
        <f t="shared" si="5"/>
        <v>275836.00699999998</v>
      </c>
      <c r="Y32" s="44">
        <f t="shared" si="6"/>
        <v>551672.01399999997</v>
      </c>
      <c r="Z32" s="44">
        <f t="shared" si="7"/>
        <v>827508.02099999995</v>
      </c>
      <c r="AA32" s="44">
        <f t="shared" si="8"/>
        <v>1103344.0279999999</v>
      </c>
      <c r="AB32" s="44">
        <f t="shared" si="9"/>
        <v>1379180.0349999999</v>
      </c>
    </row>
    <row r="33" spans="1:28">
      <c r="A33" t="s">
        <v>139</v>
      </c>
      <c r="B33" t="s">
        <v>878</v>
      </c>
      <c r="C33" t="s">
        <v>1180</v>
      </c>
      <c r="D33" t="s">
        <v>443</v>
      </c>
      <c r="E33" t="s">
        <v>463</v>
      </c>
      <c r="F33" t="s">
        <v>1132</v>
      </c>
      <c r="G33" t="s">
        <v>409</v>
      </c>
      <c r="H33" t="s">
        <v>15</v>
      </c>
      <c r="I33" s="44">
        <f t="shared" si="0"/>
        <v>87477</v>
      </c>
      <c r="J33" s="44">
        <v>39430</v>
      </c>
      <c r="K33" s="51">
        <f t="shared" si="1"/>
        <v>0.45074705351120864</v>
      </c>
      <c r="L33" s="44">
        <v>60364</v>
      </c>
      <c r="M33" s="51">
        <f t="shared" si="2"/>
        <v>0.69005567177658123</v>
      </c>
      <c r="N33" s="45">
        <f t="shared" si="3"/>
        <v>187271.45074705352</v>
      </c>
      <c r="O33" s="44">
        <v>6110</v>
      </c>
      <c r="P33" s="51">
        <f t="shared" si="4"/>
        <v>6.9846931193342246E-2</v>
      </c>
      <c r="Q33" s="9"/>
      <c r="R33" s="44">
        <v>193381</v>
      </c>
      <c r="T33" s="50"/>
      <c r="U33" s="50"/>
      <c r="V33" s="50"/>
      <c r="W33" s="44">
        <f t="shared" si="10"/>
        <v>5710101.1399999997</v>
      </c>
      <c r="X33" s="44">
        <f t="shared" si="5"/>
        <v>285505.05699999997</v>
      </c>
      <c r="Y33" s="44">
        <f t="shared" si="6"/>
        <v>571010.11399999994</v>
      </c>
      <c r="Z33" s="44">
        <f t="shared" si="7"/>
        <v>856515.17099999997</v>
      </c>
      <c r="AA33" s="44">
        <f t="shared" si="8"/>
        <v>1142020.2279999999</v>
      </c>
      <c r="AB33" s="44">
        <f t="shared" si="9"/>
        <v>1427525.2849999999</v>
      </c>
    </row>
    <row r="34" spans="1:28">
      <c r="A34" t="s">
        <v>140</v>
      </c>
      <c r="B34" t="s">
        <v>879</v>
      </c>
      <c r="C34" t="s">
        <v>1181</v>
      </c>
      <c r="D34" t="s">
        <v>465</v>
      </c>
      <c r="E34" t="s">
        <v>464</v>
      </c>
      <c r="F34" t="s">
        <v>1143</v>
      </c>
      <c r="G34" t="s">
        <v>407</v>
      </c>
      <c r="H34" t="s">
        <v>18</v>
      </c>
      <c r="I34" s="44">
        <f t="shared" si="0"/>
        <v>81649</v>
      </c>
      <c r="J34" s="44">
        <v>39860</v>
      </c>
      <c r="K34" s="51">
        <f t="shared" si="1"/>
        <v>0.48818724050508888</v>
      </c>
      <c r="L34" s="44">
        <v>50083</v>
      </c>
      <c r="M34" s="51">
        <f t="shared" si="2"/>
        <v>0.61339391786794695</v>
      </c>
      <c r="N34" s="45">
        <f t="shared" si="3"/>
        <v>171592.48818724049</v>
      </c>
      <c r="O34" s="44">
        <v>17281</v>
      </c>
      <c r="P34" s="51">
        <f t="shared" si="4"/>
        <v>0.21164986711411041</v>
      </c>
      <c r="Q34" s="9"/>
      <c r="R34" s="44">
        <v>188873</v>
      </c>
      <c r="T34" s="50"/>
      <c r="U34" s="50"/>
      <c r="V34" s="50"/>
      <c r="W34" s="44">
        <f t="shared" si="10"/>
        <v>5898974.1399999997</v>
      </c>
      <c r="X34" s="44">
        <f t="shared" si="5"/>
        <v>294948.70699999999</v>
      </c>
      <c r="Y34" s="44">
        <f t="shared" si="6"/>
        <v>589897.41399999999</v>
      </c>
      <c r="Z34" s="44">
        <f t="shared" si="7"/>
        <v>884846.12099999993</v>
      </c>
      <c r="AA34" s="44">
        <f t="shared" si="8"/>
        <v>1179794.828</v>
      </c>
      <c r="AB34" s="44">
        <f t="shared" si="9"/>
        <v>1474743.5349999999</v>
      </c>
    </row>
    <row r="35" spans="1:28">
      <c r="A35" t="s">
        <v>142</v>
      </c>
      <c r="B35" t="s">
        <v>881</v>
      </c>
      <c r="C35" t="s">
        <v>1183</v>
      </c>
      <c r="D35" t="s">
        <v>469</v>
      </c>
      <c r="E35" t="s">
        <v>468</v>
      </c>
      <c r="F35" t="s">
        <v>1136</v>
      </c>
      <c r="G35" t="s">
        <v>409</v>
      </c>
      <c r="H35" t="s">
        <v>11</v>
      </c>
      <c r="I35" s="44">
        <f t="shared" si="0"/>
        <v>104693</v>
      </c>
      <c r="J35" s="44">
        <v>49233</v>
      </c>
      <c r="K35" s="51">
        <f t="shared" si="1"/>
        <v>0.47026066690227619</v>
      </c>
      <c r="L35" s="44">
        <v>23888</v>
      </c>
      <c r="M35" s="51">
        <f t="shared" si="2"/>
        <v>0.22817189305875274</v>
      </c>
      <c r="N35" s="45">
        <f t="shared" si="3"/>
        <v>177814.47026066692</v>
      </c>
      <c r="O35" s="44">
        <v>7622</v>
      </c>
      <c r="P35" s="51">
        <f t="shared" si="4"/>
        <v>7.2803339287249386E-2</v>
      </c>
      <c r="Q35" s="9"/>
      <c r="R35" s="44">
        <v>185436</v>
      </c>
      <c r="T35" s="50"/>
      <c r="U35" s="50"/>
      <c r="V35" s="50"/>
      <c r="W35" s="44">
        <f t="shared" si="10"/>
        <v>6084410.1399999997</v>
      </c>
      <c r="X35" s="44">
        <f t="shared" si="5"/>
        <v>304220.50699999998</v>
      </c>
      <c r="Y35" s="44">
        <f t="shared" si="6"/>
        <v>608441.01399999997</v>
      </c>
      <c r="Z35" s="44">
        <f t="shared" si="7"/>
        <v>912661.52099999995</v>
      </c>
      <c r="AA35" s="44">
        <f t="shared" si="8"/>
        <v>1216882.0279999999</v>
      </c>
      <c r="AB35" s="44">
        <f t="shared" si="9"/>
        <v>1521102.5349999999</v>
      </c>
    </row>
    <row r="36" spans="1:28">
      <c r="A36" t="s">
        <v>143</v>
      </c>
      <c r="B36" t="s">
        <v>882</v>
      </c>
      <c r="C36" t="s">
        <v>1184</v>
      </c>
      <c r="D36" t="s">
        <v>471</v>
      </c>
      <c r="E36" t="s">
        <v>470</v>
      </c>
      <c r="F36" t="s">
        <v>1145</v>
      </c>
      <c r="G36" t="s">
        <v>407</v>
      </c>
      <c r="H36" t="s">
        <v>18</v>
      </c>
      <c r="I36" s="44">
        <f t="shared" si="0"/>
        <v>99799</v>
      </c>
      <c r="J36" s="44">
        <v>41759</v>
      </c>
      <c r="K36" s="51">
        <f t="shared" si="1"/>
        <v>0.41843104640327056</v>
      </c>
      <c r="L36" s="44">
        <v>22269</v>
      </c>
      <c r="M36" s="51">
        <f t="shared" si="2"/>
        <v>0.22313850840188779</v>
      </c>
      <c r="N36" s="45">
        <f t="shared" si="3"/>
        <v>163827.41843104639</v>
      </c>
      <c r="O36" s="44">
        <v>18387</v>
      </c>
      <c r="P36" s="51">
        <f t="shared" si="4"/>
        <v>0.18424032304932916</v>
      </c>
      <c r="Q36" s="9"/>
      <c r="R36" s="44">
        <v>182214</v>
      </c>
      <c r="T36" s="50"/>
      <c r="U36" s="50"/>
      <c r="V36" s="50"/>
      <c r="W36" s="44">
        <f t="shared" si="10"/>
        <v>6266624.1399999997</v>
      </c>
      <c r="X36" s="44">
        <f t="shared" si="5"/>
        <v>313331.20699999999</v>
      </c>
      <c r="Y36" s="44">
        <f t="shared" si="6"/>
        <v>626662.41399999999</v>
      </c>
      <c r="Z36" s="44">
        <f t="shared" si="7"/>
        <v>939993.62099999993</v>
      </c>
      <c r="AA36" s="44">
        <f t="shared" si="8"/>
        <v>1253324.828</v>
      </c>
      <c r="AB36" s="44">
        <f t="shared" si="9"/>
        <v>1566656.0349999999</v>
      </c>
    </row>
    <row r="37" spans="1:28">
      <c r="A37" t="s">
        <v>144</v>
      </c>
      <c r="B37" t="s">
        <v>883</v>
      </c>
      <c r="C37" t="s">
        <v>1185</v>
      </c>
      <c r="D37" t="s">
        <v>436</v>
      </c>
      <c r="E37" t="s">
        <v>472</v>
      </c>
      <c r="F37" t="s">
        <v>1131</v>
      </c>
      <c r="G37" t="s">
        <v>410</v>
      </c>
      <c r="H37" t="s">
        <v>20</v>
      </c>
      <c r="I37" s="44">
        <f t="shared" si="0"/>
        <v>84414</v>
      </c>
      <c r="J37" s="44">
        <v>55242</v>
      </c>
      <c r="K37" s="51">
        <f t="shared" si="1"/>
        <v>0.65441751368256451</v>
      </c>
      <c r="L37" s="44">
        <v>27331</v>
      </c>
      <c r="M37" s="51">
        <f t="shared" si="2"/>
        <v>0.32377330774516078</v>
      </c>
      <c r="N37" s="45">
        <f t="shared" si="3"/>
        <v>166987.6544175137</v>
      </c>
      <c r="O37" s="44">
        <v>13753</v>
      </c>
      <c r="P37" s="51">
        <f t="shared" si="4"/>
        <v>0.16292321178951358</v>
      </c>
      <c r="Q37" s="9"/>
      <c r="R37" s="44">
        <v>180740</v>
      </c>
      <c r="T37" s="50"/>
      <c r="U37" s="50"/>
      <c r="V37" s="50"/>
      <c r="W37" s="44">
        <f t="shared" si="10"/>
        <v>6447364.1399999997</v>
      </c>
      <c r="X37" s="44">
        <f t="shared" si="5"/>
        <v>322368.20699999999</v>
      </c>
      <c r="Y37" s="44">
        <f t="shared" si="6"/>
        <v>644736.41399999999</v>
      </c>
      <c r="Z37" s="44">
        <f t="shared" si="7"/>
        <v>967104.62099999993</v>
      </c>
      <c r="AA37" s="44">
        <f t="shared" si="8"/>
        <v>1289472.828</v>
      </c>
      <c r="AB37" s="44">
        <f t="shared" si="9"/>
        <v>1611841.0349999999</v>
      </c>
    </row>
    <row r="38" spans="1:28">
      <c r="A38" t="s">
        <v>145</v>
      </c>
      <c r="B38" t="s">
        <v>884</v>
      </c>
      <c r="C38" t="s">
        <v>1186</v>
      </c>
      <c r="D38" t="s">
        <v>430</v>
      </c>
      <c r="E38" t="s">
        <v>473</v>
      </c>
      <c r="F38" t="s">
        <v>1146</v>
      </c>
      <c r="G38" t="s">
        <v>409</v>
      </c>
      <c r="H38" t="s">
        <v>15</v>
      </c>
      <c r="I38" s="44">
        <f t="shared" si="0"/>
        <v>78817</v>
      </c>
      <c r="J38" s="44">
        <v>40423</v>
      </c>
      <c r="K38" s="51">
        <f t="shared" si="1"/>
        <v>0.51287158861666904</v>
      </c>
      <c r="L38" s="44">
        <v>54626</v>
      </c>
      <c r="M38" s="51">
        <f t="shared" si="2"/>
        <v>0.69307382925003491</v>
      </c>
      <c r="N38" s="45">
        <f t="shared" si="3"/>
        <v>173866.51287158861</v>
      </c>
      <c r="O38" s="44">
        <v>5893</v>
      </c>
      <c r="P38" s="51">
        <f t="shared" si="4"/>
        <v>7.4768133778245816E-2</v>
      </c>
      <c r="Q38" s="9"/>
      <c r="R38" s="44">
        <v>179759</v>
      </c>
      <c r="T38" s="50"/>
      <c r="U38" s="50"/>
      <c r="V38" s="50"/>
      <c r="W38" s="44">
        <f t="shared" si="10"/>
        <v>6627123.1399999997</v>
      </c>
      <c r="X38" s="44">
        <f t="shared" si="5"/>
        <v>331356.15700000001</v>
      </c>
      <c r="Y38" s="44">
        <f t="shared" si="6"/>
        <v>662712.31400000001</v>
      </c>
      <c r="Z38" s="44">
        <f t="shared" si="7"/>
        <v>994068.4709999999</v>
      </c>
      <c r="AA38" s="44">
        <f t="shared" si="8"/>
        <v>1325424.628</v>
      </c>
      <c r="AB38" s="44">
        <f t="shared" si="9"/>
        <v>1656780.7849999999</v>
      </c>
    </row>
    <row r="39" spans="1:28">
      <c r="A39" t="s">
        <v>146</v>
      </c>
      <c r="B39" t="s">
        <v>885</v>
      </c>
      <c r="C39" t="s">
        <v>1187</v>
      </c>
      <c r="D39" t="s">
        <v>475</v>
      </c>
      <c r="E39" t="s">
        <v>474</v>
      </c>
      <c r="F39" t="s">
        <v>1147</v>
      </c>
      <c r="G39" t="s">
        <v>410</v>
      </c>
      <c r="H39" t="s">
        <v>20</v>
      </c>
      <c r="I39" s="44">
        <f t="shared" si="0"/>
        <v>90702</v>
      </c>
      <c r="J39" s="44">
        <v>37798</v>
      </c>
      <c r="K39" s="51">
        <f t="shared" si="1"/>
        <v>0.41672730480033515</v>
      </c>
      <c r="L39" s="44">
        <v>34267</v>
      </c>
      <c r="M39" s="51">
        <f t="shared" si="2"/>
        <v>0.37779762298516018</v>
      </c>
      <c r="N39" s="45">
        <f t="shared" si="3"/>
        <v>162767.41672730481</v>
      </c>
      <c r="O39" s="44">
        <v>13834</v>
      </c>
      <c r="P39" s="51">
        <f t="shared" si="4"/>
        <v>0.15252144384908822</v>
      </c>
      <c r="Q39" s="9"/>
      <c r="R39" s="44">
        <v>176601</v>
      </c>
      <c r="T39" s="50"/>
      <c r="U39" s="50"/>
      <c r="V39" s="50"/>
      <c r="W39" s="44">
        <f t="shared" si="10"/>
        <v>6803724.1399999997</v>
      </c>
      <c r="X39" s="44">
        <f t="shared" si="5"/>
        <v>340186.20699999999</v>
      </c>
      <c r="Y39" s="44">
        <f t="shared" si="6"/>
        <v>680372.41399999999</v>
      </c>
      <c r="Z39" s="44">
        <f t="shared" si="7"/>
        <v>1020558.6209999999</v>
      </c>
      <c r="AA39" s="44">
        <f t="shared" si="8"/>
        <v>1360744.828</v>
      </c>
      <c r="AB39" s="44">
        <f t="shared" si="9"/>
        <v>1700931.0349999999</v>
      </c>
    </row>
    <row r="40" spans="1:28">
      <c r="A40" t="s">
        <v>147</v>
      </c>
      <c r="B40" t="s">
        <v>886</v>
      </c>
      <c r="C40" t="s">
        <v>1188</v>
      </c>
      <c r="D40" t="s">
        <v>477</v>
      </c>
      <c r="E40" t="s">
        <v>476</v>
      </c>
      <c r="F40" t="s">
        <v>1145</v>
      </c>
      <c r="G40" t="s">
        <v>407</v>
      </c>
      <c r="H40" t="s">
        <v>21</v>
      </c>
      <c r="I40" s="44">
        <f t="shared" si="0"/>
        <v>93337</v>
      </c>
      <c r="J40" s="44">
        <v>41432</v>
      </c>
      <c r="K40" s="51">
        <f t="shared" si="1"/>
        <v>0.4438968469095857</v>
      </c>
      <c r="L40" s="44">
        <v>29520</v>
      </c>
      <c r="M40" s="51">
        <f t="shared" si="2"/>
        <v>0.31627328926363607</v>
      </c>
      <c r="N40" s="45">
        <f t="shared" si="3"/>
        <v>164289.4438968469</v>
      </c>
      <c r="O40" s="44">
        <v>12282</v>
      </c>
      <c r="P40" s="51">
        <f t="shared" si="4"/>
        <v>0.13158768762655754</v>
      </c>
      <c r="Q40" s="9"/>
      <c r="R40" s="44">
        <v>176571</v>
      </c>
      <c r="T40" s="50"/>
      <c r="U40" s="50"/>
      <c r="V40" s="50"/>
      <c r="W40" s="44">
        <f t="shared" si="10"/>
        <v>6980295.1399999997</v>
      </c>
      <c r="X40" s="44">
        <f t="shared" si="5"/>
        <v>349014.75699999998</v>
      </c>
      <c r="Y40" s="44">
        <f t="shared" si="6"/>
        <v>698029.51399999997</v>
      </c>
      <c r="Z40" s="44">
        <f t="shared" si="7"/>
        <v>1047044.2709999999</v>
      </c>
      <c r="AA40" s="44">
        <f t="shared" si="8"/>
        <v>1396059.0279999999</v>
      </c>
      <c r="AB40" s="44">
        <f t="shared" si="9"/>
        <v>1745073.7849999999</v>
      </c>
    </row>
    <row r="41" spans="1:28">
      <c r="A41" t="s">
        <v>148</v>
      </c>
      <c r="B41" t="s">
        <v>887</v>
      </c>
      <c r="C41" t="s">
        <v>1189</v>
      </c>
      <c r="D41" t="s">
        <v>436</v>
      </c>
      <c r="E41" t="s">
        <v>478</v>
      </c>
      <c r="F41" t="s">
        <v>1141</v>
      </c>
      <c r="G41" t="s">
        <v>409</v>
      </c>
      <c r="H41" t="s">
        <v>11</v>
      </c>
      <c r="I41" s="44">
        <f t="shared" si="0"/>
        <v>108719</v>
      </c>
      <c r="J41" s="44">
        <v>42681</v>
      </c>
      <c r="K41" s="51">
        <f t="shared" si="1"/>
        <v>0.39258087362834465</v>
      </c>
      <c r="L41" s="44">
        <v>15929</v>
      </c>
      <c r="M41" s="51">
        <f t="shared" si="2"/>
        <v>0.14651532850743659</v>
      </c>
      <c r="N41" s="45">
        <f t="shared" si="3"/>
        <v>167329.39258087362</v>
      </c>
      <c r="O41" s="44">
        <v>7332</v>
      </c>
      <c r="P41" s="51">
        <f t="shared" si="4"/>
        <v>6.7439913906492885E-2</v>
      </c>
      <c r="Q41" s="9"/>
      <c r="R41" s="44">
        <v>174661</v>
      </c>
      <c r="T41" s="50"/>
      <c r="U41" s="50"/>
      <c r="V41" s="50"/>
      <c r="W41" s="44">
        <f t="shared" si="10"/>
        <v>7154956.1399999997</v>
      </c>
      <c r="X41" s="44">
        <f t="shared" si="5"/>
        <v>357747.80700000003</v>
      </c>
      <c r="Y41" s="44">
        <f t="shared" si="6"/>
        <v>715495.61400000006</v>
      </c>
      <c r="Z41" s="44">
        <f t="shared" si="7"/>
        <v>1073243.4209999999</v>
      </c>
      <c r="AA41" s="44">
        <f t="shared" si="8"/>
        <v>1430991.2280000001</v>
      </c>
      <c r="AB41" s="44">
        <f t="shared" si="9"/>
        <v>1788739.0349999999</v>
      </c>
    </row>
    <row r="42" spans="1:28">
      <c r="A42" t="s">
        <v>149</v>
      </c>
      <c r="B42" t="s">
        <v>888</v>
      </c>
      <c r="C42" t="s">
        <v>1190</v>
      </c>
      <c r="D42" t="s">
        <v>479</v>
      </c>
      <c r="E42" t="s">
        <v>438</v>
      </c>
      <c r="F42" t="s">
        <v>1134</v>
      </c>
      <c r="G42" t="s">
        <v>407</v>
      </c>
      <c r="H42" t="s">
        <v>18</v>
      </c>
      <c r="I42" s="44">
        <f t="shared" ref="I42:I73" si="11">R42-O42-J42-L42</f>
        <v>75186</v>
      </c>
      <c r="J42" s="44">
        <v>34696</v>
      </c>
      <c r="K42" s="51">
        <f t="shared" ref="K42:K73" si="12">J42/I42</f>
        <v>0.46146889048493073</v>
      </c>
      <c r="L42" s="44">
        <v>45820</v>
      </c>
      <c r="M42" s="51">
        <f t="shared" ref="M42:M73" si="13">L42/I42</f>
        <v>0.60942196685553163</v>
      </c>
      <c r="N42" s="45">
        <f t="shared" ref="N42:N73" si="14">SUM(I42:L42)</f>
        <v>155702.46146889048</v>
      </c>
      <c r="O42" s="44">
        <v>15951</v>
      </c>
      <c r="P42" s="51">
        <f t="shared" ref="P42:P73" si="15">O42/I42</f>
        <v>0.21215385843109089</v>
      </c>
      <c r="Q42" s="9"/>
      <c r="R42" s="44">
        <v>171653</v>
      </c>
      <c r="T42" s="50"/>
      <c r="U42" s="50"/>
      <c r="V42" s="50"/>
      <c r="W42" s="44">
        <f t="shared" si="10"/>
        <v>7326609.1399999997</v>
      </c>
      <c r="X42" s="44">
        <f t="shared" ref="X42:X73" si="16">0.05*W42</f>
        <v>366330.45699999999</v>
      </c>
      <c r="Y42" s="44">
        <f t="shared" ref="Y42:Y73" si="17">0.1*W42</f>
        <v>732660.91399999999</v>
      </c>
      <c r="Z42" s="44">
        <f t="shared" ref="Z42:Z73" si="18">0.15*W42</f>
        <v>1098991.3709999998</v>
      </c>
      <c r="AA42" s="44">
        <f t="shared" ref="AA42:AA73" si="19">0.2*W42</f>
        <v>1465321.828</v>
      </c>
      <c r="AB42" s="44">
        <f t="shared" ref="AB42:AB73" si="20">0.25*W42</f>
        <v>1831652.2849999999</v>
      </c>
    </row>
    <row r="43" spans="1:28">
      <c r="A43" t="s">
        <v>150</v>
      </c>
      <c r="B43" t="s">
        <v>889</v>
      </c>
      <c r="C43" t="s">
        <v>1191</v>
      </c>
      <c r="D43" t="s">
        <v>481</v>
      </c>
      <c r="E43" t="s">
        <v>480</v>
      </c>
      <c r="F43" t="s">
        <v>1141</v>
      </c>
      <c r="G43" t="s">
        <v>407</v>
      </c>
      <c r="H43" t="s">
        <v>21</v>
      </c>
      <c r="I43" s="44">
        <f t="shared" si="11"/>
        <v>93209</v>
      </c>
      <c r="J43" s="44">
        <v>41185</v>
      </c>
      <c r="K43" s="51">
        <f t="shared" si="12"/>
        <v>0.44185647308736281</v>
      </c>
      <c r="L43" s="44">
        <v>3954</v>
      </c>
      <c r="M43" s="51">
        <f t="shared" si="13"/>
        <v>4.2420796275037816E-2</v>
      </c>
      <c r="N43" s="45">
        <f t="shared" si="14"/>
        <v>138348.44185647307</v>
      </c>
      <c r="O43" s="44">
        <f>25112+7670</f>
        <v>32782</v>
      </c>
      <c r="P43" s="51">
        <f t="shared" si="15"/>
        <v>0.35170423456962313</v>
      </c>
      <c r="Q43" s="9"/>
      <c r="R43" s="44">
        <v>171130</v>
      </c>
      <c r="T43" s="50"/>
      <c r="U43" s="50"/>
      <c r="V43" s="50"/>
      <c r="W43" s="44">
        <f t="shared" si="10"/>
        <v>7497739.1399999997</v>
      </c>
      <c r="X43" s="44">
        <f t="shared" si="16"/>
        <v>374886.95699999999</v>
      </c>
      <c r="Y43" s="44">
        <f t="shared" si="17"/>
        <v>749773.91399999999</v>
      </c>
      <c r="Z43" s="44">
        <f t="shared" si="18"/>
        <v>1124660.8709999998</v>
      </c>
      <c r="AA43" s="44">
        <f t="shared" si="19"/>
        <v>1499547.828</v>
      </c>
      <c r="AB43" s="44">
        <f t="shared" si="20"/>
        <v>1874434.7849999999</v>
      </c>
    </row>
    <row r="44" spans="1:28">
      <c r="A44" t="s">
        <v>152</v>
      </c>
      <c r="B44" t="s">
        <v>891</v>
      </c>
      <c r="C44" t="s">
        <v>1193</v>
      </c>
      <c r="D44" t="s">
        <v>427</v>
      </c>
      <c r="E44" t="s">
        <v>483</v>
      </c>
      <c r="F44" t="s">
        <v>1140</v>
      </c>
      <c r="G44" t="s">
        <v>409</v>
      </c>
      <c r="H44" t="s">
        <v>15</v>
      </c>
      <c r="I44" s="44">
        <f t="shared" si="11"/>
        <v>86495</v>
      </c>
      <c r="J44" s="44">
        <v>30182</v>
      </c>
      <c r="K44" s="51">
        <f t="shared" si="12"/>
        <v>0.3489450257240303</v>
      </c>
      <c r="L44" s="44">
        <v>45380</v>
      </c>
      <c r="M44" s="51">
        <f t="shared" si="13"/>
        <v>0.52465460431238797</v>
      </c>
      <c r="N44" s="45">
        <f t="shared" si="14"/>
        <v>162057.3489450257</v>
      </c>
      <c r="O44" s="44">
        <v>6284</v>
      </c>
      <c r="P44" s="51">
        <f t="shared" si="15"/>
        <v>7.2651598358286607E-2</v>
      </c>
      <c r="Q44" s="9"/>
      <c r="R44" s="44">
        <v>168341</v>
      </c>
      <c r="T44" s="50"/>
      <c r="U44" s="50"/>
      <c r="V44" s="50"/>
      <c r="W44" s="44">
        <f t="shared" si="10"/>
        <v>7666080.1399999997</v>
      </c>
      <c r="X44" s="44">
        <f t="shared" si="16"/>
        <v>383304.00699999998</v>
      </c>
      <c r="Y44" s="44">
        <f t="shared" si="17"/>
        <v>766608.01399999997</v>
      </c>
      <c r="Z44" s="44">
        <f t="shared" si="18"/>
        <v>1149912.0209999999</v>
      </c>
      <c r="AA44" s="44">
        <f t="shared" si="19"/>
        <v>1533216.0279999999</v>
      </c>
      <c r="AB44" s="44">
        <f t="shared" si="20"/>
        <v>1916520.0349999999</v>
      </c>
    </row>
    <row r="45" spans="1:28">
      <c r="A45" t="s">
        <v>153</v>
      </c>
      <c r="B45" t="s">
        <v>892</v>
      </c>
      <c r="C45" t="s">
        <v>1194</v>
      </c>
      <c r="D45" t="s">
        <v>485</v>
      </c>
      <c r="E45" t="s">
        <v>484</v>
      </c>
      <c r="F45" t="s">
        <v>1144</v>
      </c>
      <c r="G45" t="s">
        <v>407</v>
      </c>
      <c r="H45" t="s">
        <v>21</v>
      </c>
      <c r="I45" s="44">
        <f t="shared" si="11"/>
        <v>96510</v>
      </c>
      <c r="J45" s="44">
        <v>33619</v>
      </c>
      <c r="K45" s="51">
        <f t="shared" si="12"/>
        <v>0.34834732152108588</v>
      </c>
      <c r="L45" s="44">
        <v>17206</v>
      </c>
      <c r="M45" s="51">
        <f t="shared" si="13"/>
        <v>0.17828204331157393</v>
      </c>
      <c r="N45" s="45">
        <f t="shared" si="14"/>
        <v>147335.3483473215</v>
      </c>
      <c r="O45" s="44">
        <v>17827</v>
      </c>
      <c r="P45" s="51">
        <f t="shared" si="15"/>
        <v>0.18471660967775361</v>
      </c>
      <c r="Q45" s="9"/>
      <c r="R45" s="44">
        <v>165162</v>
      </c>
      <c r="T45" s="50"/>
      <c r="U45" s="50"/>
      <c r="V45" s="50"/>
      <c r="W45" s="44">
        <f t="shared" si="10"/>
        <v>7831242.1399999997</v>
      </c>
      <c r="X45" s="44">
        <f t="shared" si="16"/>
        <v>391562.10700000002</v>
      </c>
      <c r="Y45" s="44">
        <f t="shared" si="17"/>
        <v>783124.21400000004</v>
      </c>
      <c r="Z45" s="44">
        <f t="shared" si="18"/>
        <v>1174686.321</v>
      </c>
      <c r="AA45" s="44">
        <f t="shared" si="19"/>
        <v>1566248.4280000001</v>
      </c>
      <c r="AB45" s="44">
        <f t="shared" si="20"/>
        <v>1957810.5349999999</v>
      </c>
    </row>
    <row r="46" spans="1:28">
      <c r="A46" t="s">
        <v>154</v>
      </c>
      <c r="B46" t="s">
        <v>893</v>
      </c>
      <c r="C46" t="s">
        <v>1195</v>
      </c>
      <c r="D46" t="s">
        <v>459</v>
      </c>
      <c r="E46" t="s">
        <v>486</v>
      </c>
      <c r="F46" t="s">
        <v>1136</v>
      </c>
      <c r="G46" t="s">
        <v>409</v>
      </c>
      <c r="H46" t="s">
        <v>15</v>
      </c>
      <c r="I46" s="44">
        <f t="shared" si="11"/>
        <v>81884</v>
      </c>
      <c r="J46" s="44">
        <v>30313</v>
      </c>
      <c r="K46" s="51">
        <f t="shared" si="12"/>
        <v>0.37019442137658148</v>
      </c>
      <c r="L46" s="44">
        <v>42238</v>
      </c>
      <c r="M46" s="51">
        <f t="shared" si="13"/>
        <v>0.51582726784231347</v>
      </c>
      <c r="N46" s="45">
        <f t="shared" si="14"/>
        <v>154435.37019442138</v>
      </c>
      <c r="O46" s="44">
        <v>9024</v>
      </c>
      <c r="P46" s="51">
        <f t="shared" si="15"/>
        <v>0.11020467979092374</v>
      </c>
      <c r="Q46" s="9"/>
      <c r="R46" s="44">
        <v>163459</v>
      </c>
      <c r="T46" s="50"/>
      <c r="U46" s="50"/>
      <c r="V46" s="50"/>
      <c r="W46" s="44">
        <f t="shared" si="10"/>
        <v>7994701.1399999997</v>
      </c>
      <c r="X46" s="44">
        <f t="shared" si="16"/>
        <v>399735.05700000003</v>
      </c>
      <c r="Y46" s="44">
        <f t="shared" si="17"/>
        <v>799470.11400000006</v>
      </c>
      <c r="Z46" s="44">
        <f t="shared" si="18"/>
        <v>1199205.1709999999</v>
      </c>
      <c r="AA46" s="44">
        <f t="shared" si="19"/>
        <v>1598940.2280000001</v>
      </c>
      <c r="AB46" s="44">
        <f t="shared" si="20"/>
        <v>1998675.2849999999</v>
      </c>
    </row>
    <row r="47" spans="1:28">
      <c r="A47" t="s">
        <v>156</v>
      </c>
      <c r="B47" t="s">
        <v>895</v>
      </c>
      <c r="C47" t="s">
        <v>1197</v>
      </c>
      <c r="D47" t="s">
        <v>489</v>
      </c>
      <c r="E47" t="s">
        <v>475</v>
      </c>
      <c r="F47" t="s">
        <v>1130</v>
      </c>
      <c r="G47" t="s">
        <v>410</v>
      </c>
      <c r="H47" t="s">
        <v>17</v>
      </c>
      <c r="I47" s="44">
        <f t="shared" si="11"/>
        <v>78426</v>
      </c>
      <c r="J47" s="44">
        <v>46200</v>
      </c>
      <c r="K47" s="51">
        <f t="shared" si="12"/>
        <v>0.58909035268915921</v>
      </c>
      <c r="L47" s="44">
        <v>20553</v>
      </c>
      <c r="M47" s="51">
        <f t="shared" si="13"/>
        <v>0.26206870170606689</v>
      </c>
      <c r="N47" s="45">
        <f t="shared" si="14"/>
        <v>145179.5890903527</v>
      </c>
      <c r="O47" s="44">
        <v>15985</v>
      </c>
      <c r="P47" s="51">
        <f t="shared" si="15"/>
        <v>0.20382271185576212</v>
      </c>
      <c r="Q47" s="9"/>
      <c r="R47" s="44">
        <v>161164</v>
      </c>
      <c r="T47" s="50"/>
      <c r="U47" s="50"/>
      <c r="V47" s="50"/>
      <c r="W47" s="44">
        <f t="shared" si="10"/>
        <v>8155865.1399999997</v>
      </c>
      <c r="X47" s="44">
        <f t="shared" si="16"/>
        <v>407793.25699999998</v>
      </c>
      <c r="Y47" s="44">
        <f t="shared" si="17"/>
        <v>815586.51399999997</v>
      </c>
      <c r="Z47" s="44">
        <f t="shared" si="18"/>
        <v>1223379.7709999999</v>
      </c>
      <c r="AA47" s="44">
        <f t="shared" si="19"/>
        <v>1631173.0279999999</v>
      </c>
      <c r="AB47" s="44">
        <f t="shared" si="20"/>
        <v>2038966.2849999999</v>
      </c>
    </row>
    <row r="48" spans="1:28">
      <c r="A48" t="s">
        <v>1586</v>
      </c>
      <c r="B48" t="s">
        <v>896</v>
      </c>
      <c r="C48" t="s">
        <v>1198</v>
      </c>
      <c r="D48" t="s">
        <v>853</v>
      </c>
      <c r="E48" t="s">
        <v>426</v>
      </c>
      <c r="F48" t="s">
        <v>1132</v>
      </c>
      <c r="G48" t="s">
        <v>407</v>
      </c>
      <c r="H48" t="s">
        <v>21</v>
      </c>
      <c r="I48" s="44">
        <f t="shared" si="11"/>
        <v>80451</v>
      </c>
      <c r="J48" s="44">
        <v>40017</v>
      </c>
      <c r="K48" s="51">
        <f t="shared" si="12"/>
        <v>0.49740836036842301</v>
      </c>
      <c r="L48" s="44">
        <v>24880</v>
      </c>
      <c r="M48" s="51">
        <f t="shared" si="13"/>
        <v>0.309256566108563</v>
      </c>
      <c r="N48" s="45">
        <f t="shared" si="14"/>
        <v>145348.49740836036</v>
      </c>
      <c r="O48" s="44">
        <v>15357</v>
      </c>
      <c r="P48" s="51">
        <f t="shared" si="15"/>
        <v>0.1908863780437782</v>
      </c>
      <c r="Q48" s="9"/>
      <c r="R48" s="44">
        <v>160705</v>
      </c>
      <c r="T48" s="50"/>
      <c r="U48" s="50"/>
      <c r="V48" s="50"/>
      <c r="W48" s="44">
        <f t="shared" si="10"/>
        <v>8316570.1399999997</v>
      </c>
      <c r="X48" s="44">
        <f t="shared" si="16"/>
        <v>415828.50699999998</v>
      </c>
      <c r="Y48" s="44">
        <f t="shared" si="17"/>
        <v>831657.01399999997</v>
      </c>
      <c r="Z48" s="44">
        <f t="shared" si="18"/>
        <v>1247485.5209999999</v>
      </c>
      <c r="AA48" s="44">
        <f t="shared" si="19"/>
        <v>1663314.0279999999</v>
      </c>
      <c r="AB48" s="44">
        <f t="shared" si="20"/>
        <v>2079142.5349999999</v>
      </c>
    </row>
    <row r="49" spans="1:28">
      <c r="A49" t="s">
        <v>159</v>
      </c>
      <c r="B49" t="s">
        <v>899</v>
      </c>
      <c r="C49" t="s">
        <v>1201</v>
      </c>
      <c r="D49" t="s">
        <v>495</v>
      </c>
      <c r="E49" t="s">
        <v>494</v>
      </c>
      <c r="F49" t="s">
        <v>1132</v>
      </c>
      <c r="G49" t="s">
        <v>407</v>
      </c>
      <c r="H49" t="s">
        <v>21</v>
      </c>
      <c r="I49" s="44">
        <f t="shared" si="11"/>
        <v>93436</v>
      </c>
      <c r="J49" s="44">
        <v>51171</v>
      </c>
      <c r="K49" s="51">
        <f t="shared" si="12"/>
        <v>0.54765829016653111</v>
      </c>
      <c r="L49" s="44">
        <v>2776</v>
      </c>
      <c r="M49" s="51">
        <f t="shared" si="13"/>
        <v>2.9710175949312898E-2</v>
      </c>
      <c r="N49" s="45">
        <f t="shared" si="14"/>
        <v>147383.54765829016</v>
      </c>
      <c r="O49" s="44">
        <v>13207</v>
      </c>
      <c r="P49" s="51">
        <f t="shared" si="15"/>
        <v>0.14134808853118713</v>
      </c>
      <c r="Q49" s="9"/>
      <c r="R49" s="44">
        <v>160590</v>
      </c>
      <c r="T49" s="50"/>
      <c r="U49" s="50"/>
      <c r="V49" s="50"/>
      <c r="W49" s="44">
        <f t="shared" si="10"/>
        <v>8477160.1400000006</v>
      </c>
      <c r="X49" s="44">
        <f t="shared" si="16"/>
        <v>423858.00700000004</v>
      </c>
      <c r="Y49" s="44">
        <f t="shared" si="17"/>
        <v>847716.01400000008</v>
      </c>
      <c r="Z49" s="44">
        <f t="shared" si="18"/>
        <v>1271574.0209999999</v>
      </c>
      <c r="AA49" s="44">
        <f t="shared" si="19"/>
        <v>1695432.0280000002</v>
      </c>
      <c r="AB49" s="44">
        <f t="shared" si="20"/>
        <v>2119290.0350000001</v>
      </c>
    </row>
    <row r="50" spans="1:28">
      <c r="A50" t="s">
        <v>160</v>
      </c>
      <c r="B50" t="s">
        <v>900</v>
      </c>
      <c r="C50" t="s">
        <v>1202</v>
      </c>
      <c r="D50" t="s">
        <v>479</v>
      </c>
      <c r="E50" t="s">
        <v>496</v>
      </c>
      <c r="F50" t="s">
        <v>1148</v>
      </c>
      <c r="G50" t="s">
        <v>410</v>
      </c>
      <c r="H50" t="s">
        <v>20</v>
      </c>
      <c r="I50" s="44">
        <f t="shared" si="11"/>
        <v>90627</v>
      </c>
      <c r="J50" s="44">
        <v>34416</v>
      </c>
      <c r="K50" s="51">
        <f t="shared" si="12"/>
        <v>0.37975437783442023</v>
      </c>
      <c r="L50" s="44">
        <v>27661</v>
      </c>
      <c r="M50" s="51">
        <f t="shared" si="13"/>
        <v>0.3052180917386651</v>
      </c>
      <c r="N50" s="45">
        <f t="shared" si="14"/>
        <v>152704.37975437782</v>
      </c>
      <c r="O50" s="44">
        <v>7296</v>
      </c>
      <c r="P50" s="51">
        <f t="shared" si="15"/>
        <v>8.0505809526962166E-2</v>
      </c>
      <c r="Q50" s="9"/>
      <c r="R50" s="44">
        <v>160000</v>
      </c>
      <c r="T50" s="50"/>
      <c r="U50" s="50"/>
      <c r="V50" s="50"/>
      <c r="W50" s="44">
        <f t="shared" si="10"/>
        <v>8637160.1400000006</v>
      </c>
      <c r="X50" s="44">
        <f t="shared" si="16"/>
        <v>431858.00700000004</v>
      </c>
      <c r="Y50" s="44">
        <f t="shared" si="17"/>
        <v>863716.01400000008</v>
      </c>
      <c r="Z50" s="44">
        <f t="shared" si="18"/>
        <v>1295574.0209999999</v>
      </c>
      <c r="AA50" s="44">
        <f t="shared" si="19"/>
        <v>1727432.0280000002</v>
      </c>
      <c r="AB50" s="44">
        <f t="shared" si="20"/>
        <v>2159290.0350000001</v>
      </c>
    </row>
    <row r="51" spans="1:28">
      <c r="A51" t="s">
        <v>161</v>
      </c>
      <c r="B51" t="s">
        <v>901</v>
      </c>
      <c r="C51" t="s">
        <v>1203</v>
      </c>
      <c r="D51" t="s">
        <v>477</v>
      </c>
      <c r="E51" t="s">
        <v>497</v>
      </c>
      <c r="F51" t="s">
        <v>1134</v>
      </c>
      <c r="G51" t="s">
        <v>409</v>
      </c>
      <c r="H51" t="s">
        <v>11</v>
      </c>
      <c r="I51" s="44">
        <f t="shared" si="11"/>
        <v>94879</v>
      </c>
      <c r="J51" s="44">
        <v>30643</v>
      </c>
      <c r="K51" s="51">
        <f t="shared" si="12"/>
        <v>0.32296925557815742</v>
      </c>
      <c r="L51" s="44">
        <v>27551</v>
      </c>
      <c r="M51" s="51">
        <f t="shared" si="13"/>
        <v>0.29038037921984844</v>
      </c>
      <c r="N51" s="45">
        <f t="shared" si="14"/>
        <v>153073.32296925556</v>
      </c>
      <c r="O51" s="44">
        <v>6228</v>
      </c>
      <c r="P51" s="51">
        <f t="shared" si="15"/>
        <v>6.5641501280578426E-2</v>
      </c>
      <c r="Q51" s="9"/>
      <c r="R51" s="44">
        <v>159301</v>
      </c>
      <c r="T51" s="50"/>
      <c r="U51" s="50"/>
      <c r="V51" s="50"/>
      <c r="W51" s="44">
        <f t="shared" si="10"/>
        <v>8796461.1400000006</v>
      </c>
      <c r="X51" s="44">
        <f t="shared" si="16"/>
        <v>439823.05700000003</v>
      </c>
      <c r="Y51" s="44">
        <f t="shared" si="17"/>
        <v>879646.11400000006</v>
      </c>
      <c r="Z51" s="44">
        <f t="shared" si="18"/>
        <v>1319469.1710000001</v>
      </c>
      <c r="AA51" s="44">
        <f t="shared" si="19"/>
        <v>1759292.2280000001</v>
      </c>
      <c r="AB51" s="44">
        <f t="shared" si="20"/>
        <v>2199115.2850000001</v>
      </c>
    </row>
    <row r="52" spans="1:28">
      <c r="A52" t="s">
        <v>162</v>
      </c>
      <c r="B52" t="s">
        <v>902</v>
      </c>
      <c r="C52" t="s">
        <v>1204</v>
      </c>
      <c r="D52" t="s">
        <v>499</v>
      </c>
      <c r="E52" t="s">
        <v>498</v>
      </c>
      <c r="F52" t="s">
        <v>1137</v>
      </c>
      <c r="G52" t="s">
        <v>408</v>
      </c>
      <c r="H52" t="s">
        <v>16</v>
      </c>
      <c r="I52" s="44">
        <f t="shared" si="11"/>
        <v>112139</v>
      </c>
      <c r="J52" s="44">
        <v>30743</v>
      </c>
      <c r="K52" s="51">
        <f t="shared" si="12"/>
        <v>0.27415083066551332</v>
      </c>
      <c r="L52" s="44">
        <v>2991</v>
      </c>
      <c r="M52" s="51">
        <f t="shared" si="13"/>
        <v>2.6672254969279198E-2</v>
      </c>
      <c r="N52" s="45">
        <f t="shared" si="14"/>
        <v>145873.27415083066</v>
      </c>
      <c r="O52" s="44">
        <v>13310</v>
      </c>
      <c r="P52" s="51">
        <f t="shared" si="15"/>
        <v>0.11869198048850088</v>
      </c>
      <c r="Q52" s="9"/>
      <c r="R52" s="44">
        <v>159183</v>
      </c>
      <c r="T52" s="50"/>
      <c r="U52" s="50"/>
      <c r="V52" s="50"/>
      <c r="W52" s="44">
        <f t="shared" si="10"/>
        <v>8955644.1400000006</v>
      </c>
      <c r="X52" s="44">
        <f t="shared" si="16"/>
        <v>447782.20700000005</v>
      </c>
      <c r="Y52" s="44">
        <f t="shared" si="17"/>
        <v>895564.41400000011</v>
      </c>
      <c r="Z52" s="44">
        <f t="shared" si="18"/>
        <v>1343346.621</v>
      </c>
      <c r="AA52" s="44">
        <f t="shared" si="19"/>
        <v>1791128.8280000002</v>
      </c>
      <c r="AB52" s="44">
        <f t="shared" si="20"/>
        <v>2238911.0350000001</v>
      </c>
    </row>
    <row r="53" spans="1:28">
      <c r="A53" t="s">
        <v>163</v>
      </c>
      <c r="B53" t="s">
        <v>903</v>
      </c>
      <c r="C53" t="s">
        <v>1205</v>
      </c>
      <c r="D53" t="s">
        <v>501</v>
      </c>
      <c r="E53" t="s">
        <v>500</v>
      </c>
      <c r="F53" t="s">
        <v>1132</v>
      </c>
      <c r="G53" t="s">
        <v>409</v>
      </c>
      <c r="H53" t="s">
        <v>15</v>
      </c>
      <c r="I53" s="44">
        <f t="shared" si="11"/>
        <v>78717</v>
      </c>
      <c r="J53" s="44">
        <v>30182</v>
      </c>
      <c r="K53" s="51">
        <f t="shared" si="12"/>
        <v>0.38342416504694032</v>
      </c>
      <c r="L53" s="44">
        <v>44930</v>
      </c>
      <c r="M53" s="51">
        <f t="shared" si="13"/>
        <v>0.57077886606450956</v>
      </c>
      <c r="N53" s="45">
        <f t="shared" si="14"/>
        <v>153829.38342416505</v>
      </c>
      <c r="O53" s="44">
        <v>4896</v>
      </c>
      <c r="P53" s="51">
        <f t="shared" si="15"/>
        <v>6.2197492282480275E-2</v>
      </c>
      <c r="Q53" s="9"/>
      <c r="R53" s="44">
        <v>158725</v>
      </c>
      <c r="T53" s="50"/>
      <c r="U53" s="50"/>
      <c r="V53" s="50"/>
      <c r="W53" s="44">
        <f t="shared" si="10"/>
        <v>9114369.1400000006</v>
      </c>
      <c r="X53" s="44">
        <f t="shared" si="16"/>
        <v>455718.45700000005</v>
      </c>
      <c r="Y53" s="44">
        <f t="shared" si="17"/>
        <v>911436.91400000011</v>
      </c>
      <c r="Z53" s="44">
        <f t="shared" si="18"/>
        <v>1367155.371</v>
      </c>
      <c r="AA53" s="44">
        <f t="shared" si="19"/>
        <v>1822873.8280000002</v>
      </c>
      <c r="AB53" s="44">
        <f t="shared" si="20"/>
        <v>2278592.2850000001</v>
      </c>
    </row>
    <row r="54" spans="1:28">
      <c r="A54" t="s">
        <v>164</v>
      </c>
      <c r="B54" t="s">
        <v>904</v>
      </c>
      <c r="C54" t="s">
        <v>1206</v>
      </c>
      <c r="D54" t="s">
        <v>474</v>
      </c>
      <c r="E54" t="s">
        <v>502</v>
      </c>
      <c r="F54" t="s">
        <v>1130</v>
      </c>
      <c r="G54" t="s">
        <v>410</v>
      </c>
      <c r="H54" t="s">
        <v>26</v>
      </c>
      <c r="I54" s="44">
        <f t="shared" si="11"/>
        <v>111056</v>
      </c>
      <c r="J54" s="44">
        <v>300</v>
      </c>
      <c r="K54" s="51">
        <f t="shared" si="12"/>
        <v>2.7013398645728279E-3</v>
      </c>
      <c r="L54" s="45">
        <v>42933</v>
      </c>
      <c r="M54" s="51">
        <f t="shared" si="13"/>
        <v>0.38658874801901744</v>
      </c>
      <c r="N54" s="45">
        <f t="shared" si="14"/>
        <v>154289.00270133986</v>
      </c>
      <c r="O54" s="44">
        <v>4224</v>
      </c>
      <c r="P54" s="51">
        <f t="shared" si="15"/>
        <v>3.8034865293185421E-2</v>
      </c>
      <c r="Q54" s="9"/>
      <c r="R54" s="44">
        <v>158513</v>
      </c>
      <c r="T54" s="50"/>
      <c r="U54" s="50"/>
      <c r="V54" s="50"/>
      <c r="W54" s="44">
        <f t="shared" si="10"/>
        <v>9272882.1400000006</v>
      </c>
      <c r="X54" s="44">
        <f t="shared" si="16"/>
        <v>463644.10700000008</v>
      </c>
      <c r="Y54" s="44">
        <f t="shared" si="17"/>
        <v>927288.21400000015</v>
      </c>
      <c r="Z54" s="44">
        <f t="shared" si="18"/>
        <v>1390932.321</v>
      </c>
      <c r="AA54" s="44">
        <f t="shared" si="19"/>
        <v>1854576.4280000003</v>
      </c>
      <c r="AB54" s="44">
        <f t="shared" si="20"/>
        <v>2318220.5350000001</v>
      </c>
    </row>
    <row r="55" spans="1:28">
      <c r="A55" t="s">
        <v>165</v>
      </c>
      <c r="B55" t="s">
        <v>905</v>
      </c>
      <c r="C55" t="s">
        <v>1207</v>
      </c>
      <c r="D55" t="s">
        <v>504</v>
      </c>
      <c r="E55" t="s">
        <v>503</v>
      </c>
      <c r="F55" t="s">
        <v>1134</v>
      </c>
      <c r="G55" t="s">
        <v>409</v>
      </c>
      <c r="H55" t="s">
        <v>11</v>
      </c>
      <c r="I55" s="44">
        <f t="shared" si="11"/>
        <v>91003</v>
      </c>
      <c r="J55" s="44">
        <v>34416</v>
      </c>
      <c r="K55" s="51">
        <f t="shared" si="12"/>
        <v>0.37818533454941045</v>
      </c>
      <c r="L55" s="44">
        <v>22467</v>
      </c>
      <c r="M55" s="51">
        <f t="shared" si="13"/>
        <v>0.24688197092403547</v>
      </c>
      <c r="N55" s="45">
        <f t="shared" si="14"/>
        <v>147886.37818533456</v>
      </c>
      <c r="O55" s="44">
        <v>9796</v>
      </c>
      <c r="P55" s="51">
        <f t="shared" si="15"/>
        <v>0.10764480291858511</v>
      </c>
      <c r="Q55" s="9"/>
      <c r="R55" s="44">
        <v>157682</v>
      </c>
      <c r="T55" s="50"/>
      <c r="U55" s="50"/>
      <c r="V55" s="50"/>
      <c r="W55" s="44">
        <f t="shared" si="10"/>
        <v>9430564.1400000006</v>
      </c>
      <c r="X55" s="44">
        <f t="shared" si="16"/>
        <v>471528.20700000005</v>
      </c>
      <c r="Y55" s="44">
        <f t="shared" si="17"/>
        <v>943056.41400000011</v>
      </c>
      <c r="Z55" s="44">
        <f t="shared" si="18"/>
        <v>1414584.621</v>
      </c>
      <c r="AA55" s="44">
        <f t="shared" si="19"/>
        <v>1886112.8280000002</v>
      </c>
      <c r="AB55" s="44">
        <f t="shared" si="20"/>
        <v>2357641.0350000001</v>
      </c>
    </row>
    <row r="56" spans="1:28">
      <c r="A56" t="s">
        <v>166</v>
      </c>
      <c r="B56" t="s">
        <v>906</v>
      </c>
      <c r="C56" t="s">
        <v>1208</v>
      </c>
      <c r="D56" t="s">
        <v>479</v>
      </c>
      <c r="E56" t="s">
        <v>505</v>
      </c>
      <c r="F56" t="s">
        <v>1141</v>
      </c>
      <c r="G56" t="s">
        <v>407</v>
      </c>
      <c r="H56" t="s">
        <v>21</v>
      </c>
      <c r="I56" s="44">
        <f t="shared" si="11"/>
        <v>93385</v>
      </c>
      <c r="J56" s="44">
        <v>30264</v>
      </c>
      <c r="K56" s="51">
        <f t="shared" si="12"/>
        <v>0.32407774267816031</v>
      </c>
      <c r="L56" s="44">
        <v>21695</v>
      </c>
      <c r="M56" s="51">
        <f t="shared" si="13"/>
        <v>0.23231782406168014</v>
      </c>
      <c r="N56" s="45">
        <f t="shared" si="14"/>
        <v>145344.3240777427</v>
      </c>
      <c r="O56" s="44">
        <v>11266</v>
      </c>
      <c r="P56" s="51">
        <f t="shared" si="15"/>
        <v>0.12064035980082455</v>
      </c>
      <c r="Q56" s="9"/>
      <c r="R56" s="44">
        <v>156610</v>
      </c>
      <c r="T56" s="50"/>
      <c r="U56" s="50"/>
      <c r="V56" s="50"/>
      <c r="W56" s="44">
        <f t="shared" si="10"/>
        <v>9587174.1400000006</v>
      </c>
      <c r="X56" s="44">
        <f t="shared" si="16"/>
        <v>479358.70700000005</v>
      </c>
      <c r="Y56" s="44">
        <f t="shared" si="17"/>
        <v>958717.41400000011</v>
      </c>
      <c r="Z56" s="44">
        <f t="shared" si="18"/>
        <v>1438076.121</v>
      </c>
      <c r="AA56" s="44">
        <f t="shared" si="19"/>
        <v>1917434.8280000002</v>
      </c>
      <c r="AB56" s="44">
        <f t="shared" si="20"/>
        <v>2396793.5350000001</v>
      </c>
    </row>
    <row r="57" spans="1:28">
      <c r="A57" t="s">
        <v>167</v>
      </c>
      <c r="B57" t="s">
        <v>907</v>
      </c>
      <c r="C57" t="s">
        <v>1209</v>
      </c>
      <c r="D57" t="s">
        <v>507</v>
      </c>
      <c r="E57" t="s">
        <v>506</v>
      </c>
      <c r="F57" t="s">
        <v>1140</v>
      </c>
      <c r="G57" t="s">
        <v>407</v>
      </c>
      <c r="H57" t="s">
        <v>21</v>
      </c>
      <c r="I57" s="44">
        <f t="shared" si="11"/>
        <v>85644</v>
      </c>
      <c r="J57" s="44">
        <v>46138</v>
      </c>
      <c r="K57" s="51">
        <f t="shared" si="12"/>
        <v>0.53871841576759605</v>
      </c>
      <c r="L57" s="44">
        <v>13537</v>
      </c>
      <c r="M57" s="51">
        <f t="shared" si="13"/>
        <v>0.15806127691373592</v>
      </c>
      <c r="N57" s="45">
        <f t="shared" si="14"/>
        <v>145319.53871841577</v>
      </c>
      <c r="O57" s="44">
        <v>10945</v>
      </c>
      <c r="P57" s="51">
        <f t="shared" si="15"/>
        <v>0.12779645976367288</v>
      </c>
      <c r="Q57" s="9"/>
      <c r="R57" s="44">
        <v>156264</v>
      </c>
      <c r="T57" s="50"/>
      <c r="U57" s="50"/>
      <c r="V57" s="50"/>
      <c r="W57" s="44">
        <f t="shared" si="10"/>
        <v>9743438.1400000006</v>
      </c>
      <c r="X57" s="44">
        <f t="shared" si="16"/>
        <v>487171.90700000006</v>
      </c>
      <c r="Y57" s="44">
        <f t="shared" si="17"/>
        <v>974343.81400000013</v>
      </c>
      <c r="Z57" s="44">
        <f t="shared" si="18"/>
        <v>1461515.7210000001</v>
      </c>
      <c r="AA57" s="44">
        <f t="shared" si="19"/>
        <v>1948687.6280000003</v>
      </c>
      <c r="AB57" s="44">
        <f t="shared" si="20"/>
        <v>2435859.5350000001</v>
      </c>
    </row>
    <row r="58" spans="1:28">
      <c r="A58" t="s">
        <v>168</v>
      </c>
      <c r="B58" t="s">
        <v>908</v>
      </c>
      <c r="C58" t="s">
        <v>1210</v>
      </c>
      <c r="D58" t="s">
        <v>474</v>
      </c>
      <c r="E58" t="s">
        <v>508</v>
      </c>
      <c r="F58" t="s">
        <v>1136</v>
      </c>
      <c r="G58" t="s">
        <v>410</v>
      </c>
      <c r="H58" t="s">
        <v>20</v>
      </c>
      <c r="I58" s="44">
        <f t="shared" si="11"/>
        <v>88050</v>
      </c>
      <c r="J58" s="44">
        <v>28959</v>
      </c>
      <c r="K58" s="51">
        <f t="shared" si="12"/>
        <v>0.32889267461669508</v>
      </c>
      <c r="L58" s="44">
        <v>31329</v>
      </c>
      <c r="M58" s="51">
        <f t="shared" si="13"/>
        <v>0.35580919931856897</v>
      </c>
      <c r="N58" s="45">
        <f t="shared" si="14"/>
        <v>148338.32889267462</v>
      </c>
      <c r="O58" s="44">
        <v>7772</v>
      </c>
      <c r="P58" s="51">
        <f t="shared" si="15"/>
        <v>8.8268029528676892E-2</v>
      </c>
      <c r="Q58" s="9"/>
      <c r="R58" s="44">
        <v>156110</v>
      </c>
      <c r="T58" s="50"/>
      <c r="U58" s="50"/>
      <c r="V58" s="50"/>
      <c r="W58" s="44">
        <f t="shared" si="10"/>
        <v>9899548.1400000006</v>
      </c>
      <c r="X58" s="44">
        <f t="shared" si="16"/>
        <v>494977.40700000006</v>
      </c>
      <c r="Y58" s="44">
        <f t="shared" si="17"/>
        <v>989954.81400000013</v>
      </c>
      <c r="Z58" s="44">
        <f t="shared" si="18"/>
        <v>1484932.2210000001</v>
      </c>
      <c r="AA58" s="44">
        <f t="shared" si="19"/>
        <v>1979909.6280000003</v>
      </c>
      <c r="AB58" s="44">
        <f t="shared" si="20"/>
        <v>2474887.0350000001</v>
      </c>
    </row>
    <row r="59" spans="1:28">
      <c r="A59" t="s">
        <v>169</v>
      </c>
      <c r="B59" t="s">
        <v>909</v>
      </c>
      <c r="C59" t="s">
        <v>1211</v>
      </c>
      <c r="D59" t="s">
        <v>510</v>
      </c>
      <c r="E59" t="s">
        <v>509</v>
      </c>
      <c r="F59" t="s">
        <v>1131</v>
      </c>
      <c r="G59" t="s">
        <v>409</v>
      </c>
      <c r="H59" t="s">
        <v>15</v>
      </c>
      <c r="I59" s="44">
        <f t="shared" si="11"/>
        <v>81707</v>
      </c>
      <c r="J59" s="44">
        <v>22894</v>
      </c>
      <c r="K59" s="51">
        <f t="shared" si="12"/>
        <v>0.2801963112095659</v>
      </c>
      <c r="L59" s="44">
        <v>45571</v>
      </c>
      <c r="M59" s="51">
        <f t="shared" si="13"/>
        <v>0.55773679121739872</v>
      </c>
      <c r="N59" s="45">
        <f t="shared" si="14"/>
        <v>150172.28019631121</v>
      </c>
      <c r="O59" s="44">
        <v>5386</v>
      </c>
      <c r="P59" s="51">
        <f t="shared" si="15"/>
        <v>6.5918464758221454E-2</v>
      </c>
      <c r="Q59" s="9"/>
      <c r="R59" s="44">
        <v>155558</v>
      </c>
      <c r="T59" s="50"/>
      <c r="U59" s="50"/>
      <c r="V59" s="50"/>
      <c r="W59" s="44">
        <f t="shared" si="10"/>
        <v>10055106.140000001</v>
      </c>
      <c r="X59" s="44">
        <f t="shared" si="16"/>
        <v>502755.30700000003</v>
      </c>
      <c r="Y59" s="44">
        <f t="shared" si="17"/>
        <v>1005510.6140000001</v>
      </c>
      <c r="Z59" s="44">
        <f t="shared" si="18"/>
        <v>1508265.9210000001</v>
      </c>
      <c r="AA59" s="44">
        <f t="shared" si="19"/>
        <v>2011021.2280000001</v>
      </c>
      <c r="AB59" s="44">
        <f t="shared" si="20"/>
        <v>2513776.5350000001</v>
      </c>
    </row>
    <row r="60" spans="1:28">
      <c r="A60" t="s">
        <v>170</v>
      </c>
      <c r="B60" t="s">
        <v>910</v>
      </c>
      <c r="C60" t="s">
        <v>1212</v>
      </c>
      <c r="D60" t="s">
        <v>512</v>
      </c>
      <c r="E60" t="s">
        <v>511</v>
      </c>
      <c r="F60" t="s">
        <v>1143</v>
      </c>
      <c r="G60" t="s">
        <v>408</v>
      </c>
      <c r="H60" t="s">
        <v>16</v>
      </c>
      <c r="I60" s="44">
        <f t="shared" si="11"/>
        <v>101363</v>
      </c>
      <c r="J60" s="44">
        <v>33393</v>
      </c>
      <c r="K60" s="51">
        <f t="shared" si="12"/>
        <v>0.32943973639296392</v>
      </c>
      <c r="L60" s="44">
        <v>6990</v>
      </c>
      <c r="M60" s="51">
        <f t="shared" si="13"/>
        <v>6.8960074188806564E-2</v>
      </c>
      <c r="N60" s="45">
        <f t="shared" si="14"/>
        <v>141746.32943973638</v>
      </c>
      <c r="O60" s="44">
        <v>11894</v>
      </c>
      <c r="P60" s="51">
        <f t="shared" si="15"/>
        <v>0.11734064698164025</v>
      </c>
      <c r="Q60" s="9"/>
      <c r="R60" s="44">
        <v>153640</v>
      </c>
      <c r="T60" s="50"/>
      <c r="U60" s="50"/>
      <c r="V60" s="50"/>
      <c r="W60" s="44">
        <f t="shared" si="10"/>
        <v>10208746.140000001</v>
      </c>
      <c r="X60" s="44">
        <f t="shared" si="16"/>
        <v>510437.30700000003</v>
      </c>
      <c r="Y60" s="44">
        <f t="shared" si="17"/>
        <v>1020874.6140000001</v>
      </c>
      <c r="Z60" s="44">
        <f t="shared" si="18"/>
        <v>1531311.9210000001</v>
      </c>
      <c r="AA60" s="44">
        <f t="shared" si="19"/>
        <v>2041749.2280000001</v>
      </c>
      <c r="AB60" s="44">
        <f t="shared" si="20"/>
        <v>2552186.5350000001</v>
      </c>
    </row>
    <row r="61" spans="1:28">
      <c r="A61" t="s">
        <v>172</v>
      </c>
      <c r="B61" t="s">
        <v>912</v>
      </c>
      <c r="C61" t="s">
        <v>1214</v>
      </c>
      <c r="D61" t="s">
        <v>514</v>
      </c>
      <c r="E61" t="s">
        <v>513</v>
      </c>
      <c r="F61" t="s">
        <v>1147</v>
      </c>
      <c r="G61" t="s">
        <v>409</v>
      </c>
      <c r="H61" t="s">
        <v>11</v>
      </c>
      <c r="I61" s="44">
        <f t="shared" si="11"/>
        <v>103293</v>
      </c>
      <c r="J61" s="44">
        <v>9005</v>
      </c>
      <c r="K61" s="51">
        <f t="shared" si="12"/>
        <v>8.7179189296467327E-2</v>
      </c>
      <c r="L61" s="44">
        <v>33033</v>
      </c>
      <c r="M61" s="51">
        <f t="shared" si="13"/>
        <v>0.31979901832650809</v>
      </c>
      <c r="N61" s="45">
        <f t="shared" si="14"/>
        <v>145331.08717918932</v>
      </c>
      <c r="O61" s="44">
        <v>5777</v>
      </c>
      <c r="P61" s="51">
        <f t="shared" si="15"/>
        <v>5.5928281684141226E-2</v>
      </c>
      <c r="Q61" s="9"/>
      <c r="R61" s="44">
        <v>151108</v>
      </c>
      <c r="T61" s="50"/>
      <c r="U61" s="50"/>
      <c r="V61" s="50"/>
      <c r="W61" s="44">
        <f t="shared" si="10"/>
        <v>10359854.140000001</v>
      </c>
      <c r="X61" s="44">
        <f t="shared" si="16"/>
        <v>517992.70700000005</v>
      </c>
      <c r="Y61" s="44">
        <f t="shared" si="17"/>
        <v>1035985.4140000001</v>
      </c>
      <c r="Z61" s="44">
        <f t="shared" si="18"/>
        <v>1553978.121</v>
      </c>
      <c r="AA61" s="44">
        <f t="shared" si="19"/>
        <v>2071970.8280000002</v>
      </c>
      <c r="AB61" s="44">
        <f t="shared" si="20"/>
        <v>2589963.5350000001</v>
      </c>
    </row>
    <row r="62" spans="1:28">
      <c r="A62" t="s">
        <v>173</v>
      </c>
      <c r="B62" t="s">
        <v>913</v>
      </c>
      <c r="C62" t="s">
        <v>1215</v>
      </c>
      <c r="D62" t="s">
        <v>516</v>
      </c>
      <c r="E62" t="s">
        <v>515</v>
      </c>
      <c r="F62" t="s">
        <v>1147</v>
      </c>
      <c r="G62" t="s">
        <v>407</v>
      </c>
      <c r="H62" t="s">
        <v>18</v>
      </c>
      <c r="I62" s="44">
        <f t="shared" si="11"/>
        <v>74226</v>
      </c>
      <c r="J62" s="44">
        <v>32605</v>
      </c>
      <c r="K62" s="51">
        <f t="shared" si="12"/>
        <v>0.43926656427666855</v>
      </c>
      <c r="L62" s="44">
        <v>38074</v>
      </c>
      <c r="M62" s="51">
        <f t="shared" si="13"/>
        <v>0.51294694581413525</v>
      </c>
      <c r="N62" s="45">
        <f t="shared" si="14"/>
        <v>144905.43926656427</v>
      </c>
      <c r="O62" s="44">
        <v>6104</v>
      </c>
      <c r="P62" s="51">
        <f t="shared" si="15"/>
        <v>8.2235335327243822E-2</v>
      </c>
      <c r="Q62" s="9"/>
      <c r="R62" s="44">
        <v>151009</v>
      </c>
      <c r="T62" s="50">
        <f>COUNT(R10:R62)</f>
        <v>53</v>
      </c>
      <c r="U62" s="51">
        <f>T62/A165</f>
        <v>0.35099337748344372</v>
      </c>
      <c r="V62" s="52" t="s">
        <v>394</v>
      </c>
      <c r="W62" s="44">
        <f t="shared" si="10"/>
        <v>10510863.140000001</v>
      </c>
      <c r="X62" s="44">
        <f t="shared" si="16"/>
        <v>525543.15700000001</v>
      </c>
      <c r="Y62" s="44">
        <f t="shared" si="17"/>
        <v>1051086.314</v>
      </c>
      <c r="Z62" s="44">
        <f t="shared" si="18"/>
        <v>1576629.4710000001</v>
      </c>
      <c r="AA62" s="44">
        <f t="shared" si="19"/>
        <v>2102172.628</v>
      </c>
      <c r="AB62" s="44">
        <f t="shared" si="20"/>
        <v>2627715.7850000001</v>
      </c>
    </row>
    <row r="63" spans="1:28">
      <c r="A63" t="s">
        <v>174</v>
      </c>
      <c r="B63" t="s">
        <v>914</v>
      </c>
      <c r="C63" t="s">
        <v>1216</v>
      </c>
      <c r="D63" t="s">
        <v>518</v>
      </c>
      <c r="E63" t="s">
        <v>517</v>
      </c>
      <c r="F63" t="s">
        <v>1145</v>
      </c>
      <c r="G63" t="s">
        <v>407</v>
      </c>
      <c r="H63" t="s">
        <v>18</v>
      </c>
      <c r="I63" s="44">
        <f t="shared" si="11"/>
        <v>76992</v>
      </c>
      <c r="J63" s="44">
        <v>35391</v>
      </c>
      <c r="K63" s="51">
        <f t="shared" si="12"/>
        <v>0.45967113466334164</v>
      </c>
      <c r="L63" s="44">
        <v>28757</v>
      </c>
      <c r="M63" s="51">
        <f t="shared" si="13"/>
        <v>0.37350633832086449</v>
      </c>
      <c r="N63" s="45">
        <f t="shared" si="14"/>
        <v>141140.45967113465</v>
      </c>
      <c r="O63" s="44">
        <v>8321</v>
      </c>
      <c r="P63" s="51">
        <f t="shared" si="15"/>
        <v>0.10807616375727348</v>
      </c>
      <c r="Q63" s="9"/>
      <c r="R63" s="44">
        <v>149461</v>
      </c>
      <c r="T63" s="50"/>
      <c r="U63" s="50"/>
      <c r="V63" s="50"/>
      <c r="W63" s="44">
        <f t="shared" si="10"/>
        <v>10660324.140000001</v>
      </c>
      <c r="X63" s="44">
        <f t="shared" si="16"/>
        <v>533016.20700000005</v>
      </c>
      <c r="Y63" s="44">
        <f t="shared" si="17"/>
        <v>1066032.4140000001</v>
      </c>
      <c r="Z63" s="44">
        <f t="shared" si="18"/>
        <v>1599048.621</v>
      </c>
      <c r="AA63" s="44">
        <f t="shared" si="19"/>
        <v>2132064.8280000002</v>
      </c>
      <c r="AB63" s="44">
        <f t="shared" si="20"/>
        <v>2665081.0350000001</v>
      </c>
    </row>
    <row r="64" spans="1:28">
      <c r="A64" t="s">
        <v>175</v>
      </c>
      <c r="B64" t="s">
        <v>915</v>
      </c>
      <c r="C64" t="s">
        <v>1217</v>
      </c>
      <c r="D64" t="s">
        <v>448</v>
      </c>
      <c r="E64" t="s">
        <v>519</v>
      </c>
      <c r="F64" t="s">
        <v>1132</v>
      </c>
      <c r="G64" t="s">
        <v>409</v>
      </c>
      <c r="H64" t="s">
        <v>15</v>
      </c>
      <c r="I64" s="44">
        <f t="shared" si="11"/>
        <v>79065</v>
      </c>
      <c r="J64" s="44">
        <v>30182</v>
      </c>
      <c r="K64" s="51">
        <f t="shared" si="12"/>
        <v>0.38173654587997219</v>
      </c>
      <c r="L64" s="44">
        <v>33574</v>
      </c>
      <c r="M64" s="51">
        <f t="shared" si="13"/>
        <v>0.42463795611205968</v>
      </c>
      <c r="N64" s="45">
        <f t="shared" si="14"/>
        <v>142821.38173654588</v>
      </c>
      <c r="O64" s="44">
        <v>5386</v>
      </c>
      <c r="P64" s="51">
        <f t="shared" si="15"/>
        <v>6.8121166129134256E-2</v>
      </c>
      <c r="Q64" s="9"/>
      <c r="R64" s="44">
        <v>148207</v>
      </c>
      <c r="T64" s="50"/>
      <c r="U64" s="50"/>
      <c r="V64" s="50"/>
      <c r="W64" s="44">
        <f t="shared" si="10"/>
        <v>10808531.140000001</v>
      </c>
      <c r="X64" s="44">
        <f t="shared" si="16"/>
        <v>540426.55700000003</v>
      </c>
      <c r="Y64" s="44">
        <f t="shared" si="17"/>
        <v>1080853.1140000001</v>
      </c>
      <c r="Z64" s="44">
        <f t="shared" si="18"/>
        <v>1621279.6710000001</v>
      </c>
      <c r="AA64" s="44">
        <f t="shared" si="19"/>
        <v>2161706.2280000001</v>
      </c>
      <c r="AB64" s="44">
        <f t="shared" si="20"/>
        <v>2702132.7850000001</v>
      </c>
    </row>
    <row r="65" spans="1:28">
      <c r="A65" t="s">
        <v>176</v>
      </c>
      <c r="B65" t="s">
        <v>916</v>
      </c>
      <c r="C65" t="s">
        <v>1218</v>
      </c>
      <c r="D65" t="s">
        <v>521</v>
      </c>
      <c r="E65" t="s">
        <v>520</v>
      </c>
      <c r="F65" t="s">
        <v>1145</v>
      </c>
      <c r="G65" t="s">
        <v>409</v>
      </c>
      <c r="H65" t="s">
        <v>15</v>
      </c>
      <c r="I65" s="44">
        <f t="shared" si="11"/>
        <v>79811</v>
      </c>
      <c r="J65" s="44">
        <v>30182</v>
      </c>
      <c r="K65" s="51">
        <f t="shared" si="12"/>
        <v>0.37816842289909913</v>
      </c>
      <c r="L65" s="44">
        <v>32763</v>
      </c>
      <c r="M65" s="51">
        <f t="shared" si="13"/>
        <v>0.41050732355189135</v>
      </c>
      <c r="N65" s="45">
        <f t="shared" si="14"/>
        <v>142756.3781684229</v>
      </c>
      <c r="O65" s="44">
        <v>5386</v>
      </c>
      <c r="P65" s="51">
        <f t="shared" si="15"/>
        <v>6.7484431970530376E-2</v>
      </c>
      <c r="Q65" s="9"/>
      <c r="R65" s="44">
        <v>148142</v>
      </c>
      <c r="T65" s="50"/>
      <c r="U65" s="50"/>
      <c r="V65" s="50"/>
      <c r="W65" s="44">
        <f t="shared" si="10"/>
        <v>10956673.140000001</v>
      </c>
      <c r="X65" s="44">
        <f t="shared" si="16"/>
        <v>547833.65700000001</v>
      </c>
      <c r="Y65" s="44">
        <f t="shared" si="17"/>
        <v>1095667.314</v>
      </c>
      <c r="Z65" s="44">
        <f t="shared" si="18"/>
        <v>1643500.9710000001</v>
      </c>
      <c r="AA65" s="44">
        <f t="shared" si="19"/>
        <v>2191334.628</v>
      </c>
      <c r="AB65" s="44">
        <f t="shared" si="20"/>
        <v>2739168.2850000001</v>
      </c>
    </row>
    <row r="66" spans="1:28">
      <c r="A66" t="s">
        <v>177</v>
      </c>
      <c r="B66" t="s">
        <v>917</v>
      </c>
      <c r="C66" t="s">
        <v>1219</v>
      </c>
      <c r="D66" t="s">
        <v>523</v>
      </c>
      <c r="E66" t="s">
        <v>522</v>
      </c>
      <c r="F66" t="s">
        <v>1146</v>
      </c>
      <c r="G66" t="s">
        <v>407</v>
      </c>
      <c r="H66" t="s">
        <v>18</v>
      </c>
      <c r="I66" s="44">
        <f t="shared" si="11"/>
        <v>80138</v>
      </c>
      <c r="J66" s="44">
        <v>25909</v>
      </c>
      <c r="K66" s="51">
        <f t="shared" si="12"/>
        <v>0.3233047992213432</v>
      </c>
      <c r="L66" s="44">
        <v>32575</v>
      </c>
      <c r="M66" s="51">
        <f t="shared" si="13"/>
        <v>0.4064863111133295</v>
      </c>
      <c r="N66" s="45">
        <f t="shared" si="14"/>
        <v>138622.32330479921</v>
      </c>
      <c r="O66" s="44">
        <v>8544</v>
      </c>
      <c r="P66" s="51">
        <f t="shared" si="15"/>
        <v>0.10661608724949462</v>
      </c>
      <c r="Q66" s="9"/>
      <c r="R66" s="44">
        <v>147166</v>
      </c>
      <c r="T66" s="50"/>
      <c r="U66" s="50"/>
      <c r="V66" s="50"/>
      <c r="W66" s="44">
        <f t="shared" si="10"/>
        <v>11103839.140000001</v>
      </c>
      <c r="X66" s="44">
        <f t="shared" si="16"/>
        <v>555191.95700000005</v>
      </c>
      <c r="Y66" s="44">
        <f t="shared" si="17"/>
        <v>1110383.9140000001</v>
      </c>
      <c r="Z66" s="44">
        <f t="shared" si="18"/>
        <v>1665575.871</v>
      </c>
      <c r="AA66" s="44">
        <f t="shared" si="19"/>
        <v>2220767.8280000002</v>
      </c>
      <c r="AB66" s="44">
        <f t="shared" si="20"/>
        <v>2775959.7850000001</v>
      </c>
    </row>
    <row r="67" spans="1:28">
      <c r="A67" t="s">
        <v>178</v>
      </c>
      <c r="B67" t="s">
        <v>918</v>
      </c>
      <c r="C67" t="s">
        <v>1220</v>
      </c>
      <c r="D67" t="s">
        <v>525</v>
      </c>
      <c r="E67" t="s">
        <v>524</v>
      </c>
      <c r="F67" t="s">
        <v>1145</v>
      </c>
      <c r="G67" t="s">
        <v>409</v>
      </c>
      <c r="H67" t="s">
        <v>15</v>
      </c>
      <c r="I67" s="44">
        <f t="shared" si="11"/>
        <v>80953</v>
      </c>
      <c r="J67" s="44">
        <v>33459</v>
      </c>
      <c r="K67" s="51">
        <f t="shared" si="12"/>
        <v>0.41331389818783737</v>
      </c>
      <c r="L67" s="44">
        <v>26662</v>
      </c>
      <c r="M67" s="51">
        <f t="shared" si="13"/>
        <v>0.32935159907600708</v>
      </c>
      <c r="N67" s="45">
        <f t="shared" si="14"/>
        <v>141074.4133138982</v>
      </c>
      <c r="O67" s="44">
        <v>5892</v>
      </c>
      <c r="P67" s="51">
        <f t="shared" si="15"/>
        <v>7.2782972836090074E-2</v>
      </c>
      <c r="Q67" s="9"/>
      <c r="R67" s="44">
        <v>146966</v>
      </c>
      <c r="T67" s="50"/>
      <c r="U67" s="50"/>
      <c r="V67" s="50"/>
      <c r="W67" s="44">
        <f t="shared" si="10"/>
        <v>11250805.140000001</v>
      </c>
      <c r="X67" s="44">
        <f t="shared" si="16"/>
        <v>562540.2570000001</v>
      </c>
      <c r="Y67" s="44">
        <f t="shared" si="17"/>
        <v>1125080.5140000002</v>
      </c>
      <c r="Z67" s="44">
        <f t="shared" si="18"/>
        <v>1687620.7709999999</v>
      </c>
      <c r="AA67" s="44">
        <f t="shared" si="19"/>
        <v>2250161.0280000004</v>
      </c>
      <c r="AB67" s="44">
        <f t="shared" si="20"/>
        <v>2812701.2850000001</v>
      </c>
    </row>
    <row r="68" spans="1:28">
      <c r="A68" t="s">
        <v>180</v>
      </c>
      <c r="B68" t="s">
        <v>920</v>
      </c>
      <c r="C68" t="s">
        <v>1222</v>
      </c>
      <c r="D68" t="s">
        <v>527</v>
      </c>
      <c r="E68" t="s">
        <v>526</v>
      </c>
      <c r="F68" t="s">
        <v>1130</v>
      </c>
      <c r="G68" t="s">
        <v>407</v>
      </c>
      <c r="H68" t="s">
        <v>18</v>
      </c>
      <c r="I68" s="44">
        <f t="shared" si="11"/>
        <v>74705</v>
      </c>
      <c r="J68" s="44">
        <v>28032</v>
      </c>
      <c r="K68" s="51">
        <f t="shared" si="12"/>
        <v>0.37523592798340138</v>
      </c>
      <c r="L68" s="44">
        <v>38069</v>
      </c>
      <c r="M68" s="51">
        <f t="shared" si="13"/>
        <v>0.50959105816210426</v>
      </c>
      <c r="N68" s="45">
        <f t="shared" si="14"/>
        <v>140806.37523592799</v>
      </c>
      <c r="O68" s="44">
        <v>5834</v>
      </c>
      <c r="P68" s="51">
        <f t="shared" si="15"/>
        <v>7.8093835753965599E-2</v>
      </c>
      <c r="Q68" s="9"/>
      <c r="R68" s="44">
        <v>146640</v>
      </c>
      <c r="T68" s="50"/>
      <c r="U68" s="50"/>
      <c r="V68" s="50"/>
      <c r="W68" s="44">
        <f t="shared" si="10"/>
        <v>11397445.140000001</v>
      </c>
      <c r="X68" s="44">
        <f t="shared" si="16"/>
        <v>569872.2570000001</v>
      </c>
      <c r="Y68" s="44">
        <f t="shared" si="17"/>
        <v>1139744.5140000002</v>
      </c>
      <c r="Z68" s="44">
        <f t="shared" si="18"/>
        <v>1709616.7709999999</v>
      </c>
      <c r="AA68" s="44">
        <f t="shared" si="19"/>
        <v>2279489.0280000004</v>
      </c>
      <c r="AB68" s="44">
        <f t="shared" si="20"/>
        <v>2849361.2850000001</v>
      </c>
    </row>
    <row r="69" spans="1:28">
      <c r="A69" t="s">
        <v>181</v>
      </c>
      <c r="B69" t="s">
        <v>921</v>
      </c>
      <c r="C69" t="s">
        <v>1223</v>
      </c>
      <c r="D69" t="s">
        <v>529</v>
      </c>
      <c r="E69" t="s">
        <v>528</v>
      </c>
      <c r="F69" t="s">
        <v>1148</v>
      </c>
      <c r="G69" t="s">
        <v>409</v>
      </c>
      <c r="H69" t="s">
        <v>15</v>
      </c>
      <c r="I69" s="44">
        <f t="shared" si="11"/>
        <v>79480</v>
      </c>
      <c r="J69" s="44">
        <v>24810</v>
      </c>
      <c r="K69" s="51">
        <f t="shared" si="12"/>
        <v>0.3121540010065425</v>
      </c>
      <c r="L69" s="44">
        <v>37074</v>
      </c>
      <c r="M69" s="51">
        <f t="shared" si="13"/>
        <v>0.46645697030699546</v>
      </c>
      <c r="N69" s="45">
        <f t="shared" si="14"/>
        <v>141364.312154001</v>
      </c>
      <c r="O69" s="44">
        <v>5198</v>
      </c>
      <c r="P69" s="51">
        <f t="shared" si="15"/>
        <v>6.5400100654252641E-2</v>
      </c>
      <c r="Q69" s="9"/>
      <c r="R69" s="44">
        <v>146562</v>
      </c>
      <c r="T69" s="50"/>
      <c r="U69" s="50"/>
      <c r="V69" s="50"/>
      <c r="W69" s="44">
        <f t="shared" si="10"/>
        <v>11544007.140000001</v>
      </c>
      <c r="X69" s="44">
        <f t="shared" si="16"/>
        <v>577200.35700000008</v>
      </c>
      <c r="Y69" s="44">
        <f t="shared" si="17"/>
        <v>1154400.7140000002</v>
      </c>
      <c r="Z69" s="44">
        <f t="shared" si="18"/>
        <v>1731601.071</v>
      </c>
      <c r="AA69" s="44">
        <f t="shared" si="19"/>
        <v>2308801.4280000003</v>
      </c>
      <c r="AB69" s="44">
        <f t="shared" si="20"/>
        <v>2886001.7850000001</v>
      </c>
    </row>
    <row r="70" spans="1:28">
      <c r="A70" t="s">
        <v>182</v>
      </c>
      <c r="B70" t="s">
        <v>922</v>
      </c>
      <c r="C70" t="s">
        <v>1224</v>
      </c>
      <c r="D70" t="s">
        <v>531</v>
      </c>
      <c r="E70" t="s">
        <v>530</v>
      </c>
      <c r="F70" t="s">
        <v>1132</v>
      </c>
      <c r="G70" t="s">
        <v>410</v>
      </c>
      <c r="H70" t="s">
        <v>20</v>
      </c>
      <c r="I70" s="44">
        <f t="shared" si="11"/>
        <v>94457</v>
      </c>
      <c r="J70" s="44">
        <v>25961</v>
      </c>
      <c r="K70" s="51">
        <f t="shared" si="12"/>
        <v>0.27484463830102585</v>
      </c>
      <c r="L70" s="44">
        <v>20341</v>
      </c>
      <c r="M70" s="51">
        <f t="shared" si="13"/>
        <v>0.21534666567856273</v>
      </c>
      <c r="N70" s="45">
        <f t="shared" si="14"/>
        <v>140759.2748446383</v>
      </c>
      <c r="O70" s="44">
        <v>5768</v>
      </c>
      <c r="P70" s="51">
        <f t="shared" si="15"/>
        <v>6.1064823147040453E-2</v>
      </c>
      <c r="Q70" s="9"/>
      <c r="R70" s="44">
        <v>146527</v>
      </c>
      <c r="T70" s="50"/>
      <c r="U70" s="50"/>
      <c r="V70" s="50"/>
      <c r="W70" s="44">
        <f t="shared" si="10"/>
        <v>11690534.140000001</v>
      </c>
      <c r="X70" s="44">
        <f t="shared" si="16"/>
        <v>584526.70700000005</v>
      </c>
      <c r="Y70" s="44">
        <f t="shared" si="17"/>
        <v>1169053.4140000001</v>
      </c>
      <c r="Z70" s="44">
        <f t="shared" si="18"/>
        <v>1753580.121</v>
      </c>
      <c r="AA70" s="44">
        <f t="shared" si="19"/>
        <v>2338106.8280000002</v>
      </c>
      <c r="AB70" s="44">
        <f t="shared" si="20"/>
        <v>2922633.5350000001</v>
      </c>
    </row>
    <row r="71" spans="1:28">
      <c r="A71" t="s">
        <v>184</v>
      </c>
      <c r="B71" t="s">
        <v>924</v>
      </c>
      <c r="C71" t="s">
        <v>1226</v>
      </c>
      <c r="D71" t="s">
        <v>535</v>
      </c>
      <c r="E71" t="s">
        <v>534</v>
      </c>
      <c r="F71" t="s">
        <v>1137</v>
      </c>
      <c r="G71" t="s">
        <v>407</v>
      </c>
      <c r="H71" t="s">
        <v>18</v>
      </c>
      <c r="I71" s="44">
        <f t="shared" si="11"/>
        <v>74512</v>
      </c>
      <c r="J71" s="44">
        <v>30539</v>
      </c>
      <c r="K71" s="51">
        <f t="shared" si="12"/>
        <v>0.40985344642473698</v>
      </c>
      <c r="L71" s="44">
        <v>31106</v>
      </c>
      <c r="M71" s="51">
        <f t="shared" si="13"/>
        <v>0.41746295898647195</v>
      </c>
      <c r="N71" s="45">
        <f t="shared" si="14"/>
        <v>136157.40985344641</v>
      </c>
      <c r="O71" s="44">
        <v>9453</v>
      </c>
      <c r="P71" s="51">
        <f t="shared" si="15"/>
        <v>0.12686547133347648</v>
      </c>
      <c r="Q71" s="9"/>
      <c r="R71" s="44">
        <v>145610</v>
      </c>
      <c r="T71" s="50"/>
      <c r="U71" s="50"/>
      <c r="V71" s="50"/>
      <c r="W71" s="44">
        <f t="shared" si="10"/>
        <v>11836144.140000001</v>
      </c>
      <c r="X71" s="44">
        <f t="shared" si="16"/>
        <v>591807.20700000005</v>
      </c>
      <c r="Y71" s="44">
        <f t="shared" si="17"/>
        <v>1183614.4140000001</v>
      </c>
      <c r="Z71" s="44">
        <f t="shared" si="18"/>
        <v>1775421.621</v>
      </c>
      <c r="AA71" s="44">
        <f t="shared" si="19"/>
        <v>2367228.8280000002</v>
      </c>
      <c r="AB71" s="44">
        <f t="shared" si="20"/>
        <v>2959036.0350000001</v>
      </c>
    </row>
    <row r="72" spans="1:28">
      <c r="A72" t="s">
        <v>185</v>
      </c>
      <c r="B72" t="s">
        <v>925</v>
      </c>
      <c r="C72" t="s">
        <v>1227</v>
      </c>
      <c r="D72" t="s">
        <v>537</v>
      </c>
      <c r="E72" t="s">
        <v>536</v>
      </c>
      <c r="F72" t="s">
        <v>1149</v>
      </c>
      <c r="G72" t="s">
        <v>407</v>
      </c>
      <c r="H72" t="s">
        <v>21</v>
      </c>
      <c r="I72" s="44">
        <f t="shared" si="11"/>
        <v>93121</v>
      </c>
      <c r="J72" s="44">
        <v>37844</v>
      </c>
      <c r="K72" s="51">
        <f t="shared" si="12"/>
        <v>0.40639597942461958</v>
      </c>
      <c r="L72" s="44">
        <v>0</v>
      </c>
      <c r="M72" s="51">
        <f t="shared" si="13"/>
        <v>0</v>
      </c>
      <c r="N72" s="45">
        <f t="shared" si="14"/>
        <v>130965.40639597943</v>
      </c>
      <c r="O72" s="44">
        <v>12067</v>
      </c>
      <c r="P72" s="51">
        <f t="shared" si="15"/>
        <v>0.12958408951793904</v>
      </c>
      <c r="Q72" s="9"/>
      <c r="R72" s="44">
        <v>143032</v>
      </c>
      <c r="T72" s="50"/>
      <c r="U72" s="50"/>
      <c r="V72" s="50"/>
      <c r="W72" s="44">
        <f t="shared" si="10"/>
        <v>11979176.140000001</v>
      </c>
      <c r="X72" s="44">
        <f t="shared" si="16"/>
        <v>598958.80700000003</v>
      </c>
      <c r="Y72" s="44">
        <f t="shared" si="17"/>
        <v>1197917.6140000001</v>
      </c>
      <c r="Z72" s="44">
        <f t="shared" si="18"/>
        <v>1796876.4210000001</v>
      </c>
      <c r="AA72" s="44">
        <f t="shared" si="19"/>
        <v>2395835.2280000001</v>
      </c>
      <c r="AB72" s="44">
        <f t="shared" si="20"/>
        <v>2994794.0350000001</v>
      </c>
    </row>
    <row r="73" spans="1:28">
      <c r="A73" t="s">
        <v>186</v>
      </c>
      <c r="B73" t="s">
        <v>926</v>
      </c>
      <c r="C73" t="s">
        <v>1228</v>
      </c>
      <c r="D73" t="s">
        <v>539</v>
      </c>
      <c r="E73" t="s">
        <v>538</v>
      </c>
      <c r="F73" t="s">
        <v>1131</v>
      </c>
      <c r="G73" t="s">
        <v>407</v>
      </c>
      <c r="H73" t="s">
        <v>18</v>
      </c>
      <c r="I73" s="44">
        <f t="shared" si="11"/>
        <v>80540</v>
      </c>
      <c r="J73" s="44">
        <v>16735</v>
      </c>
      <c r="K73" s="51">
        <f t="shared" si="12"/>
        <v>0.20778495157685622</v>
      </c>
      <c r="L73" s="44">
        <v>40635</v>
      </c>
      <c r="M73" s="51">
        <f t="shared" si="13"/>
        <v>0.50453190961013161</v>
      </c>
      <c r="N73" s="45">
        <f t="shared" si="14"/>
        <v>137910.20778495158</v>
      </c>
      <c r="O73" s="44">
        <v>5110</v>
      </c>
      <c r="P73" s="51">
        <f t="shared" si="15"/>
        <v>6.3446734541842562E-2</v>
      </c>
      <c r="Q73" s="9"/>
      <c r="R73" s="44">
        <v>143020</v>
      </c>
      <c r="T73" s="50"/>
      <c r="U73" s="50"/>
      <c r="V73" s="50"/>
      <c r="W73" s="44">
        <f t="shared" si="10"/>
        <v>12122196.140000001</v>
      </c>
      <c r="X73" s="44">
        <f t="shared" si="16"/>
        <v>606109.80700000003</v>
      </c>
      <c r="Y73" s="44">
        <f t="shared" si="17"/>
        <v>1212219.6140000001</v>
      </c>
      <c r="Z73" s="44">
        <f t="shared" si="18"/>
        <v>1818329.4210000001</v>
      </c>
      <c r="AA73" s="44">
        <f t="shared" si="19"/>
        <v>2424439.2280000001</v>
      </c>
      <c r="AB73" s="44">
        <f t="shared" si="20"/>
        <v>3030549.0350000001</v>
      </c>
    </row>
    <row r="74" spans="1:28">
      <c r="A74" t="s">
        <v>187</v>
      </c>
      <c r="B74" t="s">
        <v>927</v>
      </c>
      <c r="C74" t="s">
        <v>1229</v>
      </c>
      <c r="D74" t="s">
        <v>541</v>
      </c>
      <c r="E74" t="s">
        <v>540</v>
      </c>
      <c r="F74" t="s">
        <v>1133</v>
      </c>
      <c r="G74" t="s">
        <v>407</v>
      </c>
      <c r="H74" t="s">
        <v>18</v>
      </c>
      <c r="I74" s="44">
        <f t="shared" ref="I74:I105" si="21">R74-O74-J74-L74</f>
        <v>79595</v>
      </c>
      <c r="J74" s="44">
        <v>22798</v>
      </c>
      <c r="K74" s="51">
        <f t="shared" ref="K74:K105" si="22">J74/I74</f>
        <v>0.2864250266976569</v>
      </c>
      <c r="L74" s="44">
        <v>33983</v>
      </c>
      <c r="M74" s="51">
        <f t="shared" ref="M74:M105" si="23">L74/I74</f>
        <v>0.42694892895282366</v>
      </c>
      <c r="N74" s="45">
        <f t="shared" ref="N74:N105" si="24">SUM(I74:L74)</f>
        <v>136376.28642502672</v>
      </c>
      <c r="O74" s="44">
        <v>5837</v>
      </c>
      <c r="P74" s="51">
        <f t="shared" ref="P74:P105" si="25">O74/I74</f>
        <v>7.3333752120108051E-2</v>
      </c>
      <c r="Q74" s="9"/>
      <c r="R74" s="44">
        <v>142213</v>
      </c>
      <c r="T74" s="50"/>
      <c r="U74" s="50"/>
      <c r="V74" s="50"/>
      <c r="W74" s="44">
        <f t="shared" si="10"/>
        <v>12264409.140000001</v>
      </c>
      <c r="X74" s="44">
        <f t="shared" ref="X74:X105" si="26">0.05*W74</f>
        <v>613220.45700000005</v>
      </c>
      <c r="Y74" s="44">
        <f t="shared" ref="Y74:Y105" si="27">0.1*W74</f>
        <v>1226440.9140000001</v>
      </c>
      <c r="Z74" s="44">
        <f t="shared" ref="Z74:Z105" si="28">0.15*W74</f>
        <v>1839661.371</v>
      </c>
      <c r="AA74" s="44">
        <f t="shared" ref="AA74:AA105" si="29">0.2*W74</f>
        <v>2452881.8280000002</v>
      </c>
      <c r="AB74" s="44">
        <f t="shared" ref="AB74:AB105" si="30">0.25*W74</f>
        <v>3066102.2850000001</v>
      </c>
    </row>
    <row r="75" spans="1:28">
      <c r="A75" t="s">
        <v>188</v>
      </c>
      <c r="B75" t="s">
        <v>928</v>
      </c>
      <c r="C75" t="s">
        <v>1230</v>
      </c>
      <c r="D75" t="s">
        <v>477</v>
      </c>
      <c r="E75" t="s">
        <v>542</v>
      </c>
      <c r="F75" t="s">
        <v>1142</v>
      </c>
      <c r="G75" t="s">
        <v>407</v>
      </c>
      <c r="H75" t="s">
        <v>18</v>
      </c>
      <c r="I75" s="44">
        <f t="shared" si="21"/>
        <v>81744</v>
      </c>
      <c r="J75" s="44">
        <v>27508</v>
      </c>
      <c r="K75" s="51">
        <f t="shared" si="22"/>
        <v>0.33651399491094147</v>
      </c>
      <c r="L75" s="44">
        <v>27593</v>
      </c>
      <c r="M75" s="51">
        <f t="shared" si="23"/>
        <v>0.33755382658054411</v>
      </c>
      <c r="N75" s="45">
        <f t="shared" si="24"/>
        <v>136845.3365139949</v>
      </c>
      <c r="O75" s="44">
        <v>5110</v>
      </c>
      <c r="P75" s="51">
        <f t="shared" si="25"/>
        <v>6.2512233313760032E-2</v>
      </c>
      <c r="Q75" s="9"/>
      <c r="R75" s="44">
        <v>141955</v>
      </c>
      <c r="T75" s="50"/>
      <c r="U75" s="50"/>
      <c r="V75" s="50"/>
      <c r="W75" s="44">
        <f t="shared" si="10"/>
        <v>12406364.140000001</v>
      </c>
      <c r="X75" s="44">
        <f t="shared" si="26"/>
        <v>620318.20700000005</v>
      </c>
      <c r="Y75" s="44">
        <f t="shared" si="27"/>
        <v>1240636.4140000001</v>
      </c>
      <c r="Z75" s="44">
        <f t="shared" si="28"/>
        <v>1860954.621</v>
      </c>
      <c r="AA75" s="44">
        <f t="shared" si="29"/>
        <v>2481272.8280000002</v>
      </c>
      <c r="AB75" s="44">
        <f t="shared" si="30"/>
        <v>3101591.0350000001</v>
      </c>
    </row>
    <row r="76" spans="1:28">
      <c r="A76" t="s">
        <v>189</v>
      </c>
      <c r="B76" t="s">
        <v>929</v>
      </c>
      <c r="C76" t="s">
        <v>1231</v>
      </c>
      <c r="D76" t="s">
        <v>543</v>
      </c>
      <c r="E76" t="s">
        <v>497</v>
      </c>
      <c r="F76" t="s">
        <v>1134</v>
      </c>
      <c r="G76" t="s">
        <v>407</v>
      </c>
      <c r="H76" t="s">
        <v>18</v>
      </c>
      <c r="I76" s="44">
        <f t="shared" si="21"/>
        <v>74609</v>
      </c>
      <c r="J76" s="44">
        <v>37827</v>
      </c>
      <c r="K76" s="51">
        <f t="shared" si="22"/>
        <v>0.50700317656046856</v>
      </c>
      <c r="L76" s="44">
        <v>15425</v>
      </c>
      <c r="M76" s="51">
        <f t="shared" si="23"/>
        <v>0.20674449463201491</v>
      </c>
      <c r="N76" s="45">
        <f t="shared" si="24"/>
        <v>127861.50700317656</v>
      </c>
      <c r="O76" s="44">
        <v>12464</v>
      </c>
      <c r="P76" s="51">
        <f t="shared" si="25"/>
        <v>0.16705759358790495</v>
      </c>
      <c r="Q76" s="9"/>
      <c r="R76" s="44">
        <v>140325</v>
      </c>
      <c r="T76" s="50"/>
      <c r="U76" s="50"/>
      <c r="V76" s="50"/>
      <c r="W76" s="44">
        <f t="shared" ref="W76:W139" si="31">W75+R76</f>
        <v>12546689.140000001</v>
      </c>
      <c r="X76" s="44">
        <f t="shared" si="26"/>
        <v>627334.45700000005</v>
      </c>
      <c r="Y76" s="44">
        <f t="shared" si="27"/>
        <v>1254668.9140000001</v>
      </c>
      <c r="Z76" s="44">
        <f t="shared" si="28"/>
        <v>1882003.371</v>
      </c>
      <c r="AA76" s="44">
        <f t="shared" si="29"/>
        <v>2509337.8280000002</v>
      </c>
      <c r="AB76" s="44">
        <f t="shared" si="30"/>
        <v>3136672.2850000001</v>
      </c>
    </row>
    <row r="77" spans="1:28">
      <c r="A77" t="s">
        <v>190</v>
      </c>
      <c r="B77" t="s">
        <v>930</v>
      </c>
      <c r="C77" t="s">
        <v>1232</v>
      </c>
      <c r="D77" t="s">
        <v>545</v>
      </c>
      <c r="E77" t="s">
        <v>544</v>
      </c>
      <c r="F77" t="s">
        <v>1146</v>
      </c>
      <c r="G77" t="s">
        <v>407</v>
      </c>
      <c r="H77" t="s">
        <v>21</v>
      </c>
      <c r="I77" s="44">
        <f t="shared" si="21"/>
        <v>93351</v>
      </c>
      <c r="J77" s="44">
        <v>38596</v>
      </c>
      <c r="K77" s="51">
        <f t="shared" si="22"/>
        <v>0.41345031119109599</v>
      </c>
      <c r="L77" s="44">
        <v>0</v>
      </c>
      <c r="M77" s="51">
        <f t="shared" si="23"/>
        <v>0</v>
      </c>
      <c r="N77" s="45">
        <f t="shared" si="24"/>
        <v>131947.4134503112</v>
      </c>
      <c r="O77" s="44">
        <v>7536</v>
      </c>
      <c r="P77" s="51">
        <f t="shared" si="25"/>
        <v>8.0727576565864323E-2</v>
      </c>
      <c r="Q77" s="9"/>
      <c r="R77" s="44">
        <v>139483</v>
      </c>
      <c r="T77" s="50"/>
      <c r="U77" s="50"/>
      <c r="V77" s="50"/>
      <c r="W77" s="44">
        <f t="shared" si="31"/>
        <v>12686172.140000001</v>
      </c>
      <c r="X77" s="44">
        <f t="shared" si="26"/>
        <v>634308.60700000008</v>
      </c>
      <c r="Y77" s="44">
        <f t="shared" si="27"/>
        <v>1268617.2140000002</v>
      </c>
      <c r="Z77" s="44">
        <f t="shared" si="28"/>
        <v>1902925.821</v>
      </c>
      <c r="AA77" s="44">
        <f t="shared" si="29"/>
        <v>2537234.4280000003</v>
      </c>
      <c r="AB77" s="44">
        <f t="shared" si="30"/>
        <v>3171543.0350000001</v>
      </c>
    </row>
    <row r="78" spans="1:28">
      <c r="A78" t="s">
        <v>191</v>
      </c>
      <c r="B78" t="s">
        <v>931</v>
      </c>
      <c r="C78" t="s">
        <v>1233</v>
      </c>
      <c r="D78" t="s">
        <v>547</v>
      </c>
      <c r="E78" t="s">
        <v>546</v>
      </c>
      <c r="F78" t="s">
        <v>1137</v>
      </c>
      <c r="G78" t="s">
        <v>409</v>
      </c>
      <c r="H78" t="s">
        <v>11</v>
      </c>
      <c r="I78" s="44">
        <f t="shared" si="21"/>
        <v>95066</v>
      </c>
      <c r="J78" s="44">
        <v>27163</v>
      </c>
      <c r="K78" s="51">
        <f t="shared" si="22"/>
        <v>0.28572781015294635</v>
      </c>
      <c r="L78" s="44">
        <v>11193</v>
      </c>
      <c r="M78" s="51">
        <f t="shared" si="23"/>
        <v>0.1177392548334841</v>
      </c>
      <c r="N78" s="45">
        <f t="shared" si="24"/>
        <v>133422.28572781017</v>
      </c>
      <c r="O78" s="44">
        <v>6060</v>
      </c>
      <c r="P78" s="51">
        <f t="shared" si="25"/>
        <v>6.3745187553909913E-2</v>
      </c>
      <c r="Q78" s="9"/>
      <c r="R78" s="44">
        <v>139482</v>
      </c>
      <c r="T78" s="50"/>
      <c r="U78" s="50"/>
      <c r="V78" s="50"/>
      <c r="W78" s="44">
        <f t="shared" si="31"/>
        <v>12825654.140000001</v>
      </c>
      <c r="X78" s="44">
        <f t="shared" si="26"/>
        <v>641282.70700000005</v>
      </c>
      <c r="Y78" s="44">
        <f t="shared" si="27"/>
        <v>1282565.4140000001</v>
      </c>
      <c r="Z78" s="44">
        <f t="shared" si="28"/>
        <v>1923848.121</v>
      </c>
      <c r="AA78" s="44">
        <f t="shared" si="29"/>
        <v>2565130.8280000002</v>
      </c>
      <c r="AB78" s="44">
        <f t="shared" si="30"/>
        <v>3206413.5350000001</v>
      </c>
    </row>
    <row r="79" spans="1:28">
      <c r="A79" t="s">
        <v>192</v>
      </c>
      <c r="B79" t="s">
        <v>932</v>
      </c>
      <c r="C79" t="s">
        <v>1234</v>
      </c>
      <c r="D79" t="s">
        <v>474</v>
      </c>
      <c r="E79" t="s">
        <v>548</v>
      </c>
      <c r="F79" t="s">
        <v>1132</v>
      </c>
      <c r="G79" t="s">
        <v>410</v>
      </c>
      <c r="H79" t="s">
        <v>20</v>
      </c>
      <c r="I79" s="44">
        <f t="shared" si="21"/>
        <v>99290</v>
      </c>
      <c r="J79" s="44">
        <v>20888</v>
      </c>
      <c r="K79" s="51">
        <f t="shared" si="22"/>
        <v>0.21037365293584451</v>
      </c>
      <c r="L79" s="44">
        <v>13706</v>
      </c>
      <c r="M79" s="51">
        <f t="shared" si="23"/>
        <v>0.13804008460066472</v>
      </c>
      <c r="N79" s="45">
        <f t="shared" si="24"/>
        <v>133884.21037365292</v>
      </c>
      <c r="O79" s="44">
        <v>5518</v>
      </c>
      <c r="P79" s="51">
        <f t="shared" si="25"/>
        <v>5.5574579514553329E-2</v>
      </c>
      <c r="Q79" s="9"/>
      <c r="R79" s="44">
        <v>139402</v>
      </c>
      <c r="T79" s="50"/>
      <c r="U79" s="50"/>
      <c r="V79" s="50"/>
      <c r="W79" s="44">
        <f t="shared" si="31"/>
        <v>12965056.140000001</v>
      </c>
      <c r="X79" s="44">
        <f t="shared" si="26"/>
        <v>648252.80700000003</v>
      </c>
      <c r="Y79" s="44">
        <f t="shared" si="27"/>
        <v>1296505.6140000001</v>
      </c>
      <c r="Z79" s="44">
        <f t="shared" si="28"/>
        <v>1944758.4210000001</v>
      </c>
      <c r="AA79" s="44">
        <f t="shared" si="29"/>
        <v>2593011.2280000001</v>
      </c>
      <c r="AB79" s="44">
        <f t="shared" si="30"/>
        <v>3241264.0350000001</v>
      </c>
    </row>
    <row r="80" spans="1:28">
      <c r="A80" t="s">
        <v>193</v>
      </c>
      <c r="B80" t="s">
        <v>933</v>
      </c>
      <c r="C80" t="s">
        <v>1235</v>
      </c>
      <c r="D80" t="s">
        <v>550</v>
      </c>
      <c r="E80" t="s">
        <v>549</v>
      </c>
      <c r="F80" t="s">
        <v>1130</v>
      </c>
      <c r="G80" t="s">
        <v>409</v>
      </c>
      <c r="H80" t="s">
        <v>15</v>
      </c>
      <c r="I80" s="44">
        <f t="shared" si="21"/>
        <v>78451</v>
      </c>
      <c r="J80" s="44">
        <v>25210</v>
      </c>
      <c r="K80" s="51">
        <f t="shared" si="22"/>
        <v>0.32134708289250613</v>
      </c>
      <c r="L80" s="44">
        <v>27586</v>
      </c>
      <c r="M80" s="51">
        <f t="shared" si="23"/>
        <v>0.35163350371569513</v>
      </c>
      <c r="N80" s="45">
        <f t="shared" si="24"/>
        <v>131247.32134708291</v>
      </c>
      <c r="O80" s="44">
        <v>7680</v>
      </c>
      <c r="P80" s="51">
        <f t="shared" si="25"/>
        <v>9.7895501650711911E-2</v>
      </c>
      <c r="Q80" s="9"/>
      <c r="R80" s="44">
        <v>138927</v>
      </c>
      <c r="T80" s="50"/>
      <c r="U80" s="50"/>
      <c r="V80" s="50"/>
      <c r="W80" s="44">
        <f t="shared" si="31"/>
        <v>13103983.140000001</v>
      </c>
      <c r="X80" s="44">
        <f t="shared" si="26"/>
        <v>655199.15700000012</v>
      </c>
      <c r="Y80" s="44">
        <f t="shared" si="27"/>
        <v>1310398.3140000002</v>
      </c>
      <c r="Z80" s="44">
        <f t="shared" si="28"/>
        <v>1965597.4709999999</v>
      </c>
      <c r="AA80" s="44">
        <f t="shared" si="29"/>
        <v>2620796.6280000005</v>
      </c>
      <c r="AB80" s="44">
        <f t="shared" si="30"/>
        <v>3275995.7850000001</v>
      </c>
    </row>
    <row r="81" spans="1:28">
      <c r="A81" t="s">
        <v>194</v>
      </c>
      <c r="B81" t="s">
        <v>934</v>
      </c>
      <c r="C81" t="s">
        <v>1236</v>
      </c>
      <c r="D81" t="s">
        <v>552</v>
      </c>
      <c r="E81" t="s">
        <v>551</v>
      </c>
      <c r="F81" t="s">
        <v>1143</v>
      </c>
      <c r="G81" t="s">
        <v>410</v>
      </c>
      <c r="H81" t="s">
        <v>17</v>
      </c>
      <c r="I81" s="44">
        <f t="shared" si="21"/>
        <v>72768</v>
      </c>
      <c r="J81" s="44">
        <v>4910</v>
      </c>
      <c r="K81" s="51">
        <f t="shared" si="22"/>
        <v>6.7474714160070365E-2</v>
      </c>
      <c r="L81" s="44">
        <v>54942</v>
      </c>
      <c r="M81" s="51">
        <f t="shared" si="23"/>
        <v>0.75502968337730869</v>
      </c>
      <c r="N81" s="45">
        <f t="shared" si="24"/>
        <v>132620.06747471416</v>
      </c>
      <c r="O81" s="44">
        <v>3947</v>
      </c>
      <c r="P81" s="51">
        <f t="shared" si="25"/>
        <v>5.4240875109938434E-2</v>
      </c>
      <c r="Q81" s="9"/>
      <c r="R81" s="44">
        <v>136567</v>
      </c>
      <c r="T81" s="50"/>
      <c r="U81" s="50"/>
      <c r="V81" s="50"/>
      <c r="W81" s="44">
        <f t="shared" si="31"/>
        <v>13240550.140000001</v>
      </c>
      <c r="X81" s="44">
        <f t="shared" si="26"/>
        <v>662027.5070000001</v>
      </c>
      <c r="Y81" s="44">
        <f t="shared" si="27"/>
        <v>1324055.0140000002</v>
      </c>
      <c r="Z81" s="44">
        <f t="shared" si="28"/>
        <v>1986082.5209999999</v>
      </c>
      <c r="AA81" s="44">
        <f t="shared" si="29"/>
        <v>2648110.0280000004</v>
      </c>
      <c r="AB81" s="44">
        <f t="shared" si="30"/>
        <v>3310137.5350000001</v>
      </c>
    </row>
    <row r="82" spans="1:28">
      <c r="A82" t="s">
        <v>196</v>
      </c>
      <c r="B82" t="s">
        <v>936</v>
      </c>
      <c r="C82" t="s">
        <v>1238</v>
      </c>
      <c r="D82" t="s">
        <v>556</v>
      </c>
      <c r="E82" t="s">
        <v>555</v>
      </c>
      <c r="F82" t="s">
        <v>1143</v>
      </c>
      <c r="G82" t="s">
        <v>410</v>
      </c>
      <c r="H82" t="s">
        <v>20</v>
      </c>
      <c r="I82" s="44">
        <f t="shared" si="21"/>
        <v>83864</v>
      </c>
      <c r="J82" s="44">
        <v>12840</v>
      </c>
      <c r="K82" s="51">
        <f t="shared" si="22"/>
        <v>0.15310502718687399</v>
      </c>
      <c r="L82" s="44">
        <v>28269</v>
      </c>
      <c r="M82" s="51">
        <f t="shared" si="23"/>
        <v>0.33708146522941906</v>
      </c>
      <c r="N82" s="45">
        <f t="shared" si="24"/>
        <v>124973.15310502719</v>
      </c>
      <c r="O82" s="44">
        <v>9534</v>
      </c>
      <c r="P82" s="51">
        <f t="shared" si="25"/>
        <v>0.11368405990651531</v>
      </c>
      <c r="Q82" s="9"/>
      <c r="R82" s="44">
        <v>134507</v>
      </c>
      <c r="T82" s="50"/>
      <c r="U82" s="50"/>
      <c r="V82" s="50"/>
      <c r="W82" s="44">
        <f t="shared" si="31"/>
        <v>13375057.140000001</v>
      </c>
      <c r="X82" s="44">
        <f t="shared" si="26"/>
        <v>668752.85700000008</v>
      </c>
      <c r="Y82" s="44">
        <f t="shared" si="27"/>
        <v>1337505.7140000002</v>
      </c>
      <c r="Z82" s="44">
        <f t="shared" si="28"/>
        <v>2006258.571</v>
      </c>
      <c r="AA82" s="44">
        <f t="shared" si="29"/>
        <v>2675011.4280000003</v>
      </c>
      <c r="AB82" s="44">
        <f t="shared" si="30"/>
        <v>3343764.2850000001</v>
      </c>
    </row>
    <row r="83" spans="1:28">
      <c r="A83" t="s">
        <v>198</v>
      </c>
      <c r="B83" t="s">
        <v>938</v>
      </c>
      <c r="C83" t="s">
        <v>1240</v>
      </c>
      <c r="D83" t="s">
        <v>560</v>
      </c>
      <c r="E83" t="s">
        <v>559</v>
      </c>
      <c r="F83" t="s">
        <v>1150</v>
      </c>
      <c r="G83" t="s">
        <v>407</v>
      </c>
      <c r="H83" t="s">
        <v>18</v>
      </c>
      <c r="I83" s="44">
        <f t="shared" si="21"/>
        <v>74322</v>
      </c>
      <c r="J83" s="44">
        <v>40520</v>
      </c>
      <c r="K83" s="51">
        <f t="shared" si="22"/>
        <v>0.54519523155996874</v>
      </c>
      <c r="L83" s="44">
        <v>12354</v>
      </c>
      <c r="M83" s="51">
        <f t="shared" si="23"/>
        <v>0.16622265278114151</v>
      </c>
      <c r="N83" s="45">
        <f t="shared" si="24"/>
        <v>127196.54519523156</v>
      </c>
      <c r="O83" s="44">
        <v>6548</v>
      </c>
      <c r="P83" s="51">
        <f t="shared" si="25"/>
        <v>8.8103118861171656E-2</v>
      </c>
      <c r="Q83" s="9"/>
      <c r="R83" s="44">
        <v>133744</v>
      </c>
      <c r="T83" s="50"/>
      <c r="U83" s="50"/>
      <c r="V83" s="50"/>
      <c r="W83" s="44">
        <f t="shared" si="31"/>
        <v>13508801.140000001</v>
      </c>
      <c r="X83" s="44">
        <f t="shared" si="26"/>
        <v>675440.05700000003</v>
      </c>
      <c r="Y83" s="44">
        <f t="shared" si="27"/>
        <v>1350880.1140000001</v>
      </c>
      <c r="Z83" s="44">
        <f t="shared" si="28"/>
        <v>2026320.1710000001</v>
      </c>
      <c r="AA83" s="44">
        <f t="shared" si="29"/>
        <v>2701760.2280000001</v>
      </c>
      <c r="AB83" s="44">
        <f t="shared" si="30"/>
        <v>3377200.2850000001</v>
      </c>
    </row>
    <row r="84" spans="1:28">
      <c r="A84" t="s">
        <v>199</v>
      </c>
      <c r="B84" t="s">
        <v>939</v>
      </c>
      <c r="C84" t="s">
        <v>1241</v>
      </c>
      <c r="D84" t="s">
        <v>562</v>
      </c>
      <c r="E84" t="s">
        <v>561</v>
      </c>
      <c r="F84" t="s">
        <v>1134</v>
      </c>
      <c r="G84" t="s">
        <v>410</v>
      </c>
      <c r="H84" t="s">
        <v>20</v>
      </c>
      <c r="I84" s="44">
        <f t="shared" si="21"/>
        <v>87612</v>
      </c>
      <c r="J84" s="44">
        <v>11983</v>
      </c>
      <c r="K84" s="51">
        <f t="shared" si="22"/>
        <v>0.13677350134684746</v>
      </c>
      <c r="L84" s="44">
        <v>26656</v>
      </c>
      <c r="M84" s="51">
        <f t="shared" si="23"/>
        <v>0.30425055928411632</v>
      </c>
      <c r="N84" s="45">
        <f t="shared" si="24"/>
        <v>126251.13677350135</v>
      </c>
      <c r="O84" s="44">
        <v>6799</v>
      </c>
      <c r="P84" s="51">
        <f t="shared" si="25"/>
        <v>7.7603524631329038E-2</v>
      </c>
      <c r="Q84" s="9"/>
      <c r="R84" s="44">
        <v>133050</v>
      </c>
      <c r="T84" s="50"/>
      <c r="U84" s="50"/>
      <c r="V84" s="50"/>
      <c r="W84" s="44">
        <f t="shared" si="31"/>
        <v>13641851.140000001</v>
      </c>
      <c r="X84" s="44">
        <f t="shared" si="26"/>
        <v>682092.55700000003</v>
      </c>
      <c r="Y84" s="44">
        <f t="shared" si="27"/>
        <v>1364185.1140000001</v>
      </c>
      <c r="Z84" s="44">
        <f t="shared" si="28"/>
        <v>2046277.6710000001</v>
      </c>
      <c r="AA84" s="44">
        <f t="shared" si="29"/>
        <v>2728370.2280000001</v>
      </c>
      <c r="AB84" s="44">
        <f t="shared" si="30"/>
        <v>3410462.7850000001</v>
      </c>
    </row>
    <row r="85" spans="1:28">
      <c r="A85" t="s">
        <v>200</v>
      </c>
      <c r="B85" t="s">
        <v>940</v>
      </c>
      <c r="C85" t="s">
        <v>1242</v>
      </c>
      <c r="D85" t="s">
        <v>564</v>
      </c>
      <c r="E85" t="s">
        <v>563</v>
      </c>
      <c r="F85" t="s">
        <v>1141</v>
      </c>
      <c r="G85" t="s">
        <v>410</v>
      </c>
      <c r="H85" t="s">
        <v>17</v>
      </c>
      <c r="I85" s="44">
        <f t="shared" si="21"/>
        <v>72713</v>
      </c>
      <c r="J85" s="44">
        <v>4887</v>
      </c>
      <c r="K85" s="51">
        <f t="shared" si="22"/>
        <v>6.7209439852571065E-2</v>
      </c>
      <c r="L85" s="44">
        <v>48745</v>
      </c>
      <c r="M85" s="51">
        <f t="shared" si="23"/>
        <v>0.67037531115481408</v>
      </c>
      <c r="N85" s="45">
        <f t="shared" si="24"/>
        <v>126345.06720943985</v>
      </c>
      <c r="O85" s="44">
        <v>3947</v>
      </c>
      <c r="P85" s="51">
        <f t="shared" si="25"/>
        <v>5.4281902823429096E-2</v>
      </c>
      <c r="Q85" s="9"/>
      <c r="R85" s="44">
        <v>130292</v>
      </c>
      <c r="T85" s="50"/>
      <c r="U85" s="50"/>
      <c r="V85" s="50"/>
      <c r="W85" s="44">
        <f t="shared" si="31"/>
        <v>13772143.140000001</v>
      </c>
      <c r="X85" s="44">
        <f t="shared" si="26"/>
        <v>688607.15700000012</v>
      </c>
      <c r="Y85" s="44">
        <f t="shared" si="27"/>
        <v>1377214.3140000002</v>
      </c>
      <c r="Z85" s="44">
        <f t="shared" si="28"/>
        <v>2065821.4709999999</v>
      </c>
      <c r="AA85" s="44">
        <f t="shared" si="29"/>
        <v>2754428.6280000005</v>
      </c>
      <c r="AB85" s="44">
        <f t="shared" si="30"/>
        <v>3443035.7850000001</v>
      </c>
    </row>
    <row r="86" spans="1:28">
      <c r="A86" t="s">
        <v>201</v>
      </c>
      <c r="B86" t="s">
        <v>941</v>
      </c>
      <c r="C86" t="s">
        <v>1243</v>
      </c>
      <c r="D86" t="s">
        <v>566</v>
      </c>
      <c r="E86" t="s">
        <v>565</v>
      </c>
      <c r="F86" t="s">
        <v>1130</v>
      </c>
      <c r="G86" t="s">
        <v>407</v>
      </c>
      <c r="H86" t="s">
        <v>18</v>
      </c>
      <c r="I86" s="44">
        <f t="shared" si="21"/>
        <v>74542</v>
      </c>
      <c r="J86" s="44">
        <v>32347</v>
      </c>
      <c r="K86" s="51">
        <f t="shared" si="22"/>
        <v>0.43394328029835527</v>
      </c>
      <c r="L86" s="44">
        <v>17013</v>
      </c>
      <c r="M86" s="51">
        <f t="shared" si="23"/>
        <v>0.22823374741756325</v>
      </c>
      <c r="N86" s="45">
        <f t="shared" si="24"/>
        <v>123902.4339432803</v>
      </c>
      <c r="O86" s="44">
        <v>6090</v>
      </c>
      <c r="P86" s="51">
        <f t="shared" si="25"/>
        <v>8.169890799817553E-2</v>
      </c>
      <c r="Q86" s="9"/>
      <c r="R86" s="44">
        <v>129992</v>
      </c>
      <c r="T86" s="50"/>
      <c r="U86" s="50"/>
      <c r="V86" s="50"/>
      <c r="W86" s="44">
        <f t="shared" si="31"/>
        <v>13902135.140000001</v>
      </c>
      <c r="X86" s="44">
        <f t="shared" si="26"/>
        <v>695106.7570000001</v>
      </c>
      <c r="Y86" s="44">
        <f t="shared" si="27"/>
        <v>1390213.5140000002</v>
      </c>
      <c r="Z86" s="44">
        <f t="shared" si="28"/>
        <v>2085320.2709999999</v>
      </c>
      <c r="AA86" s="44">
        <f t="shared" si="29"/>
        <v>2780427.0280000004</v>
      </c>
      <c r="AB86" s="44">
        <f t="shared" si="30"/>
        <v>3475533.7850000001</v>
      </c>
    </row>
    <row r="87" spans="1:28">
      <c r="A87" t="s">
        <v>202</v>
      </c>
      <c r="B87" t="s">
        <v>942</v>
      </c>
      <c r="C87" t="s">
        <v>1244</v>
      </c>
      <c r="D87" t="s">
        <v>467</v>
      </c>
      <c r="E87" t="s">
        <v>567</v>
      </c>
      <c r="F87" t="s">
        <v>1135</v>
      </c>
      <c r="G87" t="s">
        <v>407</v>
      </c>
      <c r="H87" t="s">
        <v>18</v>
      </c>
      <c r="I87" s="44">
        <f t="shared" si="21"/>
        <v>74499</v>
      </c>
      <c r="J87" s="44">
        <v>30823</v>
      </c>
      <c r="K87" s="51">
        <f t="shared" si="22"/>
        <v>0.41373709714224349</v>
      </c>
      <c r="L87" s="44">
        <v>18349</v>
      </c>
      <c r="M87" s="51">
        <f t="shared" si="23"/>
        <v>0.24629860803500719</v>
      </c>
      <c r="N87" s="45">
        <f t="shared" si="24"/>
        <v>123671.41373709714</v>
      </c>
      <c r="O87" s="44">
        <v>6158</v>
      </c>
      <c r="P87" s="51">
        <f t="shared" si="25"/>
        <v>8.2658827635270271E-2</v>
      </c>
      <c r="Q87" s="9"/>
      <c r="R87" s="44">
        <v>129829</v>
      </c>
      <c r="T87" s="50"/>
      <c r="U87" s="50"/>
      <c r="V87" s="50"/>
      <c r="W87" s="44">
        <f t="shared" si="31"/>
        <v>14031964.140000001</v>
      </c>
      <c r="X87" s="44">
        <f t="shared" si="26"/>
        <v>701598.20700000005</v>
      </c>
      <c r="Y87" s="44">
        <f t="shared" si="27"/>
        <v>1403196.4140000001</v>
      </c>
      <c r="Z87" s="44">
        <f t="shared" si="28"/>
        <v>2104794.6209999998</v>
      </c>
      <c r="AA87" s="44">
        <f t="shared" si="29"/>
        <v>2806392.8280000002</v>
      </c>
      <c r="AB87" s="44">
        <f t="shared" si="30"/>
        <v>3507991.0350000001</v>
      </c>
    </row>
    <row r="88" spans="1:28">
      <c r="A88" t="s">
        <v>203</v>
      </c>
      <c r="B88" t="s">
        <v>943</v>
      </c>
      <c r="C88" t="s">
        <v>1245</v>
      </c>
      <c r="D88" t="s">
        <v>569</v>
      </c>
      <c r="E88" t="s">
        <v>568</v>
      </c>
      <c r="F88" t="s">
        <v>1150</v>
      </c>
      <c r="G88" t="s">
        <v>407</v>
      </c>
      <c r="H88" t="s">
        <v>18</v>
      </c>
      <c r="I88" s="44">
        <f t="shared" si="21"/>
        <v>74315</v>
      </c>
      <c r="J88" s="44">
        <v>33702</v>
      </c>
      <c r="K88" s="51">
        <f t="shared" si="22"/>
        <v>0.45350198479445603</v>
      </c>
      <c r="L88" s="44">
        <v>0</v>
      </c>
      <c r="M88" s="51">
        <f t="shared" si="23"/>
        <v>0</v>
      </c>
      <c r="N88" s="45">
        <f t="shared" si="24"/>
        <v>108017.4535019848</v>
      </c>
      <c r="O88" s="44">
        <v>21607</v>
      </c>
      <c r="P88" s="51">
        <f t="shared" si="25"/>
        <v>0.29074883939985197</v>
      </c>
      <c r="Q88" s="9"/>
      <c r="R88" s="44">
        <v>129624</v>
      </c>
      <c r="T88" s="50"/>
      <c r="U88" s="50"/>
      <c r="V88" s="50"/>
      <c r="W88" s="44">
        <f t="shared" si="31"/>
        <v>14161588.140000001</v>
      </c>
      <c r="X88" s="44">
        <f t="shared" si="26"/>
        <v>708079.40700000012</v>
      </c>
      <c r="Y88" s="44">
        <f t="shared" si="27"/>
        <v>1416158.8140000002</v>
      </c>
      <c r="Z88" s="44">
        <f t="shared" si="28"/>
        <v>2124238.2209999999</v>
      </c>
      <c r="AA88" s="44">
        <f t="shared" si="29"/>
        <v>2832317.6280000005</v>
      </c>
      <c r="AB88" s="44">
        <f t="shared" si="30"/>
        <v>3540397.0350000001</v>
      </c>
    </row>
    <row r="89" spans="1:28">
      <c r="A89" t="s">
        <v>204</v>
      </c>
      <c r="B89" t="s">
        <v>944</v>
      </c>
      <c r="C89" t="s">
        <v>1246</v>
      </c>
      <c r="D89" t="s">
        <v>539</v>
      </c>
      <c r="E89" t="s">
        <v>570</v>
      </c>
      <c r="F89" t="s">
        <v>1130</v>
      </c>
      <c r="G89" t="s">
        <v>407</v>
      </c>
      <c r="H89" t="s">
        <v>21</v>
      </c>
      <c r="I89" s="44">
        <f t="shared" si="21"/>
        <v>77013</v>
      </c>
      <c r="J89" s="44">
        <v>29023</v>
      </c>
      <c r="K89" s="51">
        <f t="shared" si="22"/>
        <v>0.37685845246906369</v>
      </c>
      <c r="L89" s="44">
        <v>15935</v>
      </c>
      <c r="M89" s="51">
        <f t="shared" si="23"/>
        <v>0.20691311856439823</v>
      </c>
      <c r="N89" s="45">
        <f t="shared" si="24"/>
        <v>121971.37685845247</v>
      </c>
      <c r="O89" s="44">
        <v>6460</v>
      </c>
      <c r="P89" s="51">
        <f t="shared" si="25"/>
        <v>8.3881942009790558E-2</v>
      </c>
      <c r="Q89" s="9"/>
      <c r="R89" s="44">
        <v>128431</v>
      </c>
      <c r="T89" s="50"/>
      <c r="U89" s="50"/>
      <c r="V89" s="50"/>
      <c r="W89" s="44">
        <f t="shared" si="31"/>
        <v>14290019.140000001</v>
      </c>
      <c r="X89" s="44">
        <f t="shared" si="26"/>
        <v>714500.95700000005</v>
      </c>
      <c r="Y89" s="44">
        <f t="shared" si="27"/>
        <v>1429001.9140000001</v>
      </c>
      <c r="Z89" s="44">
        <f t="shared" si="28"/>
        <v>2143502.8709999998</v>
      </c>
      <c r="AA89" s="44">
        <f t="shared" si="29"/>
        <v>2858003.8280000002</v>
      </c>
      <c r="AB89" s="44">
        <f t="shared" si="30"/>
        <v>3572504.7850000001</v>
      </c>
    </row>
    <row r="90" spans="1:28">
      <c r="A90" t="s">
        <v>207</v>
      </c>
      <c r="B90" t="s">
        <v>945</v>
      </c>
      <c r="C90" t="s">
        <v>1247</v>
      </c>
      <c r="D90" t="s">
        <v>469</v>
      </c>
      <c r="E90" t="s">
        <v>571</v>
      </c>
      <c r="F90" t="s">
        <v>1148</v>
      </c>
      <c r="G90" t="s">
        <v>407</v>
      </c>
      <c r="H90" t="s">
        <v>18</v>
      </c>
      <c r="I90" s="44">
        <f t="shared" si="21"/>
        <v>74392</v>
      </c>
      <c r="J90" s="44">
        <v>34187</v>
      </c>
      <c r="K90" s="51">
        <f t="shared" si="22"/>
        <v>0.45955210237659966</v>
      </c>
      <c r="L90" s="44">
        <v>13386</v>
      </c>
      <c r="M90" s="51">
        <f t="shared" si="23"/>
        <v>0.17993870308635337</v>
      </c>
      <c r="N90" s="45">
        <f t="shared" si="24"/>
        <v>121965.45955210237</v>
      </c>
      <c r="O90" s="44">
        <v>6241</v>
      </c>
      <c r="P90" s="51">
        <f t="shared" si="25"/>
        <v>8.3893429401010855E-2</v>
      </c>
      <c r="Q90" s="9"/>
      <c r="R90" s="44">
        <v>128206</v>
      </c>
      <c r="T90" s="50"/>
      <c r="U90" s="50"/>
      <c r="V90" s="50"/>
      <c r="W90" s="44">
        <f t="shared" si="31"/>
        <v>14418225.140000001</v>
      </c>
      <c r="X90" s="44">
        <f t="shared" si="26"/>
        <v>720911.2570000001</v>
      </c>
      <c r="Y90" s="44">
        <f t="shared" si="27"/>
        <v>1441822.5140000002</v>
      </c>
      <c r="Z90" s="44">
        <f t="shared" si="28"/>
        <v>2162733.7710000002</v>
      </c>
      <c r="AA90" s="44">
        <f t="shared" si="29"/>
        <v>2883645.0280000004</v>
      </c>
      <c r="AB90" s="44">
        <f t="shared" si="30"/>
        <v>3604556.2850000001</v>
      </c>
    </row>
    <row r="91" spans="1:28">
      <c r="A91" t="s">
        <v>206</v>
      </c>
      <c r="B91" t="s">
        <v>947</v>
      </c>
      <c r="C91" t="s">
        <v>1249</v>
      </c>
      <c r="D91" t="s">
        <v>438</v>
      </c>
      <c r="E91" t="s">
        <v>573</v>
      </c>
      <c r="F91" t="s">
        <v>1139</v>
      </c>
      <c r="G91" t="s">
        <v>410</v>
      </c>
      <c r="H91" t="s">
        <v>20</v>
      </c>
      <c r="I91" s="44">
        <f t="shared" si="21"/>
        <v>90613</v>
      </c>
      <c r="J91" s="44">
        <v>17263</v>
      </c>
      <c r="K91" s="51">
        <f t="shared" si="22"/>
        <v>0.19051350247756946</v>
      </c>
      <c r="L91" s="44">
        <v>13246</v>
      </c>
      <c r="M91" s="51">
        <f t="shared" si="23"/>
        <v>0.14618211514904042</v>
      </c>
      <c r="N91" s="45">
        <f t="shared" si="24"/>
        <v>121122.19051350247</v>
      </c>
      <c r="O91" s="44">
        <v>5351</v>
      </c>
      <c r="P91" s="51">
        <f t="shared" si="25"/>
        <v>5.9053336717689517E-2</v>
      </c>
      <c r="Q91" s="9"/>
      <c r="R91" s="44">
        <v>126473</v>
      </c>
      <c r="T91" s="50"/>
      <c r="U91" s="50"/>
      <c r="V91" s="50"/>
      <c r="W91" s="44">
        <f t="shared" si="31"/>
        <v>14544698.140000001</v>
      </c>
      <c r="X91" s="44">
        <f t="shared" si="26"/>
        <v>727234.90700000012</v>
      </c>
      <c r="Y91" s="44">
        <f t="shared" si="27"/>
        <v>1454469.8140000002</v>
      </c>
      <c r="Z91" s="44">
        <f t="shared" si="28"/>
        <v>2181704.7209999999</v>
      </c>
      <c r="AA91" s="44">
        <f t="shared" si="29"/>
        <v>2908939.6280000005</v>
      </c>
      <c r="AB91" s="44">
        <f t="shared" si="30"/>
        <v>3636174.5350000001</v>
      </c>
    </row>
    <row r="92" spans="1:28">
      <c r="A92" t="s">
        <v>208</v>
      </c>
      <c r="B92" t="s">
        <v>948</v>
      </c>
      <c r="C92" t="s">
        <v>1250</v>
      </c>
      <c r="D92" t="s">
        <v>575</v>
      </c>
      <c r="E92" t="s">
        <v>574</v>
      </c>
      <c r="F92" t="s">
        <v>1132</v>
      </c>
      <c r="G92" t="s">
        <v>407</v>
      </c>
      <c r="H92" t="s">
        <v>18</v>
      </c>
      <c r="I92" s="44">
        <f t="shared" si="21"/>
        <v>79370</v>
      </c>
      <c r="J92" s="44">
        <v>26992</v>
      </c>
      <c r="K92" s="51">
        <f t="shared" si="22"/>
        <v>0.34007811515686026</v>
      </c>
      <c r="L92" s="44">
        <v>13738</v>
      </c>
      <c r="M92" s="51">
        <f t="shared" si="23"/>
        <v>0.17308806853975053</v>
      </c>
      <c r="N92" s="45">
        <f t="shared" si="24"/>
        <v>120100.34007811516</v>
      </c>
      <c r="O92" s="44">
        <v>6082</v>
      </c>
      <c r="P92" s="51">
        <f t="shared" si="25"/>
        <v>7.6628449036159757E-2</v>
      </c>
      <c r="Q92" s="9"/>
      <c r="R92" s="44">
        <v>126182</v>
      </c>
      <c r="T92" s="50"/>
      <c r="U92" s="50"/>
      <c r="V92" s="50"/>
      <c r="W92" s="44">
        <f t="shared" si="31"/>
        <v>14670880.140000001</v>
      </c>
      <c r="X92" s="44">
        <f t="shared" si="26"/>
        <v>733544.0070000001</v>
      </c>
      <c r="Y92" s="44">
        <f t="shared" si="27"/>
        <v>1467088.0140000002</v>
      </c>
      <c r="Z92" s="44">
        <f t="shared" si="28"/>
        <v>2200632.0210000002</v>
      </c>
      <c r="AA92" s="44">
        <f t="shared" si="29"/>
        <v>2934176.0280000004</v>
      </c>
      <c r="AB92" s="44">
        <f t="shared" si="30"/>
        <v>3667720.0350000001</v>
      </c>
    </row>
    <row r="93" spans="1:28">
      <c r="A93" t="s">
        <v>209</v>
      </c>
      <c r="B93" t="s">
        <v>949</v>
      </c>
      <c r="C93" t="s">
        <v>1251</v>
      </c>
      <c r="D93" t="s">
        <v>577</v>
      </c>
      <c r="E93" t="s">
        <v>576</v>
      </c>
      <c r="F93" t="s">
        <v>1132</v>
      </c>
      <c r="G93" t="s">
        <v>407</v>
      </c>
      <c r="H93" t="s">
        <v>18</v>
      </c>
      <c r="I93" s="44">
        <f t="shared" si="21"/>
        <v>74319</v>
      </c>
      <c r="J93" s="44">
        <v>25169</v>
      </c>
      <c r="K93" s="51">
        <f t="shared" si="22"/>
        <v>0.33866171503922282</v>
      </c>
      <c r="L93" s="44">
        <v>16762</v>
      </c>
      <c r="M93" s="51">
        <f t="shared" si="23"/>
        <v>0.22554124786393789</v>
      </c>
      <c r="N93" s="45">
        <f t="shared" si="24"/>
        <v>116250.33866171504</v>
      </c>
      <c r="O93" s="44">
        <v>5676</v>
      </c>
      <c r="P93" s="51">
        <f t="shared" si="25"/>
        <v>7.6373471117749156E-2</v>
      </c>
      <c r="Q93" s="9"/>
      <c r="R93" s="44">
        <v>121926</v>
      </c>
      <c r="T93" s="50"/>
      <c r="U93" s="50"/>
      <c r="V93" s="50"/>
      <c r="W93" s="44">
        <f t="shared" si="31"/>
        <v>14792806.140000001</v>
      </c>
      <c r="X93" s="44">
        <f t="shared" si="26"/>
        <v>739640.30700000003</v>
      </c>
      <c r="Y93" s="44">
        <f t="shared" si="27"/>
        <v>1479280.6140000001</v>
      </c>
      <c r="Z93" s="44">
        <f t="shared" si="28"/>
        <v>2218920.9210000001</v>
      </c>
      <c r="AA93" s="44">
        <f t="shared" si="29"/>
        <v>2958561.2280000001</v>
      </c>
      <c r="AB93" s="44">
        <f t="shared" si="30"/>
        <v>3698201.5350000001</v>
      </c>
    </row>
    <row r="94" spans="1:28">
      <c r="A94" t="s">
        <v>210</v>
      </c>
      <c r="B94" t="s">
        <v>950</v>
      </c>
      <c r="C94" t="s">
        <v>1252</v>
      </c>
      <c r="D94" t="s">
        <v>529</v>
      </c>
      <c r="E94" t="s">
        <v>578</v>
      </c>
      <c r="F94" t="s">
        <v>1141</v>
      </c>
      <c r="G94" t="s">
        <v>410</v>
      </c>
      <c r="H94" t="s">
        <v>17</v>
      </c>
      <c r="I94" s="44">
        <f t="shared" si="21"/>
        <v>68433</v>
      </c>
      <c r="J94" s="44">
        <v>2773</v>
      </c>
      <c r="K94" s="51">
        <f t="shared" si="22"/>
        <v>4.0521385881080764E-2</v>
      </c>
      <c r="L94" s="44">
        <v>46647</v>
      </c>
      <c r="M94" s="51">
        <f t="shared" si="23"/>
        <v>0.68164482048134667</v>
      </c>
      <c r="N94" s="45">
        <f t="shared" si="24"/>
        <v>117853.04052138588</v>
      </c>
      <c r="O94" s="44">
        <v>3666</v>
      </c>
      <c r="P94" s="51">
        <f t="shared" si="25"/>
        <v>5.3570645741089828E-2</v>
      </c>
      <c r="Q94" s="9"/>
      <c r="R94" s="44">
        <v>121519</v>
      </c>
      <c r="T94" s="50"/>
      <c r="U94" s="50"/>
      <c r="V94" s="50"/>
      <c r="W94" s="44">
        <f t="shared" si="31"/>
        <v>14914325.140000001</v>
      </c>
      <c r="X94" s="44">
        <f t="shared" si="26"/>
        <v>745716.2570000001</v>
      </c>
      <c r="Y94" s="44">
        <f t="shared" si="27"/>
        <v>1491432.5140000002</v>
      </c>
      <c r="Z94" s="44">
        <f t="shared" si="28"/>
        <v>2237148.7710000002</v>
      </c>
      <c r="AA94" s="44">
        <f t="shared" si="29"/>
        <v>2982865.0280000004</v>
      </c>
      <c r="AB94" s="44">
        <f t="shared" si="30"/>
        <v>3728581.2850000001</v>
      </c>
    </row>
    <row r="95" spans="1:28">
      <c r="A95" t="s">
        <v>1128</v>
      </c>
      <c r="B95" t="s">
        <v>1129</v>
      </c>
      <c r="C95" t="s">
        <v>1253</v>
      </c>
      <c r="D95" t="s">
        <v>531</v>
      </c>
      <c r="E95" t="s">
        <v>1127</v>
      </c>
      <c r="F95" t="s">
        <v>1134</v>
      </c>
      <c r="G95" t="s">
        <v>407</v>
      </c>
      <c r="H95" t="s">
        <v>18</v>
      </c>
      <c r="I95" s="44">
        <f t="shared" si="21"/>
        <v>74216</v>
      </c>
      <c r="J95" s="44">
        <v>27867</v>
      </c>
      <c r="K95" s="51">
        <f t="shared" si="22"/>
        <v>0.37548507060472136</v>
      </c>
      <c r="L95" s="44">
        <v>13557</v>
      </c>
      <c r="M95" s="51">
        <f t="shared" si="23"/>
        <v>0.1826695052279832</v>
      </c>
      <c r="N95" s="45">
        <f t="shared" si="24"/>
        <v>115640.3754850706</v>
      </c>
      <c r="O95" s="44">
        <v>5836</v>
      </c>
      <c r="P95" s="51">
        <f t="shared" si="25"/>
        <v>7.8635334698717252E-2</v>
      </c>
      <c r="Q95" s="9"/>
      <c r="R95" s="44">
        <v>121476</v>
      </c>
      <c r="T95" s="50"/>
      <c r="U95" s="50"/>
      <c r="V95" s="50"/>
      <c r="W95" s="44">
        <f t="shared" si="31"/>
        <v>15035801.140000001</v>
      </c>
      <c r="X95" s="44">
        <f t="shared" si="26"/>
        <v>751790.05700000003</v>
      </c>
      <c r="Y95" s="44">
        <f t="shared" si="27"/>
        <v>1503580.1140000001</v>
      </c>
      <c r="Z95" s="44">
        <f t="shared" si="28"/>
        <v>2255370.1710000001</v>
      </c>
      <c r="AA95" s="44">
        <f t="shared" si="29"/>
        <v>3007160.2280000001</v>
      </c>
      <c r="AB95" s="44">
        <f t="shared" si="30"/>
        <v>3758950.2850000001</v>
      </c>
    </row>
    <row r="96" spans="1:28">
      <c r="A96" t="s">
        <v>211</v>
      </c>
      <c r="B96" t="s">
        <v>951</v>
      </c>
      <c r="C96" t="s">
        <v>1254</v>
      </c>
      <c r="D96" t="s">
        <v>579</v>
      </c>
      <c r="E96" t="s">
        <v>515</v>
      </c>
      <c r="F96" t="s">
        <v>1147</v>
      </c>
      <c r="G96" t="s">
        <v>407</v>
      </c>
      <c r="H96" t="s">
        <v>18</v>
      </c>
      <c r="I96" s="44">
        <f t="shared" si="21"/>
        <v>75772</v>
      </c>
      <c r="J96" s="44">
        <v>27442</v>
      </c>
      <c r="K96" s="51">
        <f t="shared" si="22"/>
        <v>0.36216544369951958</v>
      </c>
      <c r="L96" s="44">
        <v>12165</v>
      </c>
      <c r="M96" s="51">
        <f t="shared" si="23"/>
        <v>0.16054743176899119</v>
      </c>
      <c r="N96" s="45">
        <f t="shared" si="24"/>
        <v>115379.3621654437</v>
      </c>
      <c r="O96" s="44">
        <v>5786</v>
      </c>
      <c r="P96" s="51">
        <f t="shared" si="25"/>
        <v>7.6360660930158891E-2</v>
      </c>
      <c r="Q96" s="9"/>
      <c r="R96" s="44">
        <v>121165</v>
      </c>
      <c r="T96" s="50"/>
      <c r="U96" s="50"/>
      <c r="V96" s="50"/>
      <c r="W96" s="44">
        <f t="shared" si="31"/>
        <v>15156966.140000001</v>
      </c>
      <c r="X96" s="44">
        <f t="shared" si="26"/>
        <v>757848.30700000003</v>
      </c>
      <c r="Y96" s="44">
        <f t="shared" si="27"/>
        <v>1515696.6140000001</v>
      </c>
      <c r="Z96" s="44">
        <f t="shared" si="28"/>
        <v>2273544.9210000001</v>
      </c>
      <c r="AA96" s="44">
        <f t="shared" si="29"/>
        <v>3031393.2280000001</v>
      </c>
      <c r="AB96" s="44">
        <f t="shared" si="30"/>
        <v>3789241.5350000001</v>
      </c>
    </row>
    <row r="97" spans="1:28">
      <c r="A97" t="s">
        <v>214</v>
      </c>
      <c r="B97" t="s">
        <v>954</v>
      </c>
      <c r="C97" t="s">
        <v>1257</v>
      </c>
      <c r="D97" t="s">
        <v>583</v>
      </c>
      <c r="E97" t="s">
        <v>582</v>
      </c>
      <c r="F97" t="s">
        <v>1131</v>
      </c>
      <c r="G97" t="s">
        <v>407</v>
      </c>
      <c r="H97" t="s">
        <v>18</v>
      </c>
      <c r="I97" s="44">
        <f t="shared" si="21"/>
        <v>74560</v>
      </c>
      <c r="J97" s="44">
        <v>37939</v>
      </c>
      <c r="K97" s="51">
        <f t="shared" si="22"/>
        <v>0.5088385193133047</v>
      </c>
      <c r="L97" s="44">
        <v>1919</v>
      </c>
      <c r="M97" s="51">
        <f t="shared" si="23"/>
        <v>2.5737660944206008E-2</v>
      </c>
      <c r="N97" s="45">
        <f t="shared" si="24"/>
        <v>114418.50883851931</v>
      </c>
      <c r="O97" s="44">
        <v>6437</v>
      </c>
      <c r="P97" s="51">
        <f t="shared" si="25"/>
        <v>8.6333154506437762E-2</v>
      </c>
      <c r="Q97" s="9"/>
      <c r="R97" s="44">
        <v>120855</v>
      </c>
      <c r="T97" s="50"/>
      <c r="U97" s="50"/>
      <c r="V97" s="50"/>
      <c r="W97" s="44">
        <f t="shared" si="31"/>
        <v>15277821.140000001</v>
      </c>
      <c r="X97" s="44">
        <f t="shared" si="26"/>
        <v>763891.05700000003</v>
      </c>
      <c r="Y97" s="44">
        <f t="shared" si="27"/>
        <v>1527782.1140000001</v>
      </c>
      <c r="Z97" s="44">
        <f t="shared" si="28"/>
        <v>2291673.1710000001</v>
      </c>
      <c r="AA97" s="44">
        <f t="shared" si="29"/>
        <v>3055564.2280000001</v>
      </c>
      <c r="AB97" s="44">
        <f t="shared" si="30"/>
        <v>3819455.2850000001</v>
      </c>
    </row>
    <row r="98" spans="1:28">
      <c r="A98" t="s">
        <v>215</v>
      </c>
      <c r="B98" t="s">
        <v>955</v>
      </c>
      <c r="C98" t="s">
        <v>1258</v>
      </c>
      <c r="D98" t="s">
        <v>585</v>
      </c>
      <c r="E98" t="s">
        <v>584</v>
      </c>
      <c r="F98" t="s">
        <v>1141</v>
      </c>
      <c r="G98" t="s">
        <v>407</v>
      </c>
      <c r="H98" t="s">
        <v>18</v>
      </c>
      <c r="I98" s="44">
        <f t="shared" si="21"/>
        <v>77402</v>
      </c>
      <c r="J98" s="44">
        <v>26893</v>
      </c>
      <c r="K98" s="51">
        <f t="shared" si="22"/>
        <v>0.34744580243404566</v>
      </c>
      <c r="L98" s="44">
        <v>7091</v>
      </c>
      <c r="M98" s="51">
        <f t="shared" si="23"/>
        <v>9.1612619828944988E-2</v>
      </c>
      <c r="N98" s="45">
        <f t="shared" si="24"/>
        <v>111386.34744580243</v>
      </c>
      <c r="O98" s="44">
        <v>9025</v>
      </c>
      <c r="P98" s="51">
        <f t="shared" si="25"/>
        <v>0.11659905428800289</v>
      </c>
      <c r="Q98" s="9"/>
      <c r="R98" s="44">
        <v>120411</v>
      </c>
      <c r="T98" s="50"/>
      <c r="U98" s="50"/>
      <c r="V98" s="50"/>
      <c r="W98" s="44">
        <f t="shared" si="31"/>
        <v>15398232.140000001</v>
      </c>
      <c r="X98" s="44">
        <f t="shared" si="26"/>
        <v>769911.60700000008</v>
      </c>
      <c r="Y98" s="44">
        <f t="shared" si="27"/>
        <v>1539823.2140000002</v>
      </c>
      <c r="Z98" s="44">
        <f t="shared" si="28"/>
        <v>2309734.821</v>
      </c>
      <c r="AA98" s="44">
        <f t="shared" si="29"/>
        <v>3079646.4280000003</v>
      </c>
      <c r="AB98" s="44">
        <f t="shared" si="30"/>
        <v>3849558.0350000001</v>
      </c>
    </row>
    <row r="99" spans="1:28">
      <c r="A99" t="s">
        <v>216</v>
      </c>
      <c r="B99" t="s">
        <v>956</v>
      </c>
      <c r="C99" t="s">
        <v>1259</v>
      </c>
      <c r="D99" t="s">
        <v>564</v>
      </c>
      <c r="E99" t="s">
        <v>586</v>
      </c>
      <c r="F99" t="s">
        <v>1134</v>
      </c>
      <c r="G99" t="s">
        <v>410</v>
      </c>
      <c r="H99" t="s">
        <v>17</v>
      </c>
      <c r="I99" s="44">
        <f t="shared" si="21"/>
        <v>66934</v>
      </c>
      <c r="J99" s="44">
        <v>3662</v>
      </c>
      <c r="K99" s="51">
        <f t="shared" si="22"/>
        <v>5.4710610452087131E-2</v>
      </c>
      <c r="L99" s="44">
        <v>44558</v>
      </c>
      <c r="M99" s="51">
        <f t="shared" si="23"/>
        <v>0.66570054083126662</v>
      </c>
      <c r="N99" s="45">
        <f t="shared" si="24"/>
        <v>115154.05471061045</v>
      </c>
      <c r="O99" s="44">
        <v>3799</v>
      </c>
      <c r="P99" s="51">
        <f t="shared" si="25"/>
        <v>5.6757402814713004E-2</v>
      </c>
      <c r="Q99" s="9"/>
      <c r="R99" s="44">
        <v>118953</v>
      </c>
      <c r="T99" s="50"/>
      <c r="U99" s="50"/>
      <c r="V99" s="50"/>
      <c r="W99" s="44">
        <f t="shared" si="31"/>
        <v>15517185.140000001</v>
      </c>
      <c r="X99" s="44">
        <f t="shared" si="26"/>
        <v>775859.2570000001</v>
      </c>
      <c r="Y99" s="44">
        <f t="shared" si="27"/>
        <v>1551718.5140000002</v>
      </c>
      <c r="Z99" s="44">
        <f t="shared" si="28"/>
        <v>2327577.7710000002</v>
      </c>
      <c r="AA99" s="44">
        <f t="shared" si="29"/>
        <v>3103437.0280000004</v>
      </c>
      <c r="AB99" s="44">
        <f t="shared" si="30"/>
        <v>3879296.2850000001</v>
      </c>
    </row>
    <row r="100" spans="1:28">
      <c r="A100" t="s">
        <v>219</v>
      </c>
      <c r="B100" t="s">
        <v>959</v>
      </c>
      <c r="C100" t="s">
        <v>1262</v>
      </c>
      <c r="D100" t="s">
        <v>591</v>
      </c>
      <c r="E100" t="s">
        <v>590</v>
      </c>
      <c r="F100" t="s">
        <v>1134</v>
      </c>
      <c r="G100" t="s">
        <v>1152</v>
      </c>
      <c r="H100" t="s">
        <v>36</v>
      </c>
      <c r="I100" s="44">
        <f t="shared" si="21"/>
        <v>76716</v>
      </c>
      <c r="J100" s="44">
        <v>12359</v>
      </c>
      <c r="K100" s="44">
        <f t="shared" si="22"/>
        <v>0.16110068303874028</v>
      </c>
      <c r="L100" s="44">
        <v>23275</v>
      </c>
      <c r="M100" s="44">
        <f t="shared" si="23"/>
        <v>0.30339173053860996</v>
      </c>
      <c r="N100" s="44">
        <f t="shared" si="24"/>
        <v>112350.16110068304</v>
      </c>
      <c r="O100" s="44">
        <v>5841</v>
      </c>
      <c r="P100" s="44">
        <f t="shared" si="25"/>
        <v>7.613796339746598E-2</v>
      </c>
      <c r="Q100" s="9"/>
      <c r="R100" s="44">
        <v>118191</v>
      </c>
      <c r="T100" s="50"/>
      <c r="U100" s="50"/>
      <c r="V100" s="50"/>
      <c r="W100" s="44">
        <f t="shared" si="31"/>
        <v>15635376.140000001</v>
      </c>
      <c r="X100" s="44">
        <f t="shared" si="26"/>
        <v>781768.80700000003</v>
      </c>
      <c r="Y100" s="44">
        <f t="shared" si="27"/>
        <v>1563537.6140000001</v>
      </c>
      <c r="Z100" s="44">
        <f t="shared" si="28"/>
        <v>2345306.4210000001</v>
      </c>
      <c r="AA100" s="44">
        <f t="shared" si="29"/>
        <v>3127075.2280000001</v>
      </c>
      <c r="AB100" s="44">
        <f t="shared" si="30"/>
        <v>3908844.0350000001</v>
      </c>
    </row>
    <row r="101" spans="1:28">
      <c r="A101" t="s">
        <v>221</v>
      </c>
      <c r="B101" t="s">
        <v>961</v>
      </c>
      <c r="C101" t="s">
        <v>1264</v>
      </c>
      <c r="D101" t="s">
        <v>593</v>
      </c>
      <c r="E101" t="s">
        <v>592</v>
      </c>
      <c r="F101" t="s">
        <v>1140</v>
      </c>
      <c r="G101" t="s">
        <v>409</v>
      </c>
      <c r="H101" t="s">
        <v>15</v>
      </c>
      <c r="I101" s="44">
        <f t="shared" si="21"/>
        <v>78672</v>
      </c>
      <c r="J101" s="44">
        <v>15506</v>
      </c>
      <c r="K101" s="51">
        <f t="shared" si="22"/>
        <v>0.19709680699613585</v>
      </c>
      <c r="L101" s="44">
        <v>18539</v>
      </c>
      <c r="M101" s="51">
        <f t="shared" si="23"/>
        <v>0.23564927801504984</v>
      </c>
      <c r="N101" s="45">
        <f t="shared" si="24"/>
        <v>112717.19709680699</v>
      </c>
      <c r="O101" s="44">
        <v>3854</v>
      </c>
      <c r="P101" s="51">
        <f t="shared" si="25"/>
        <v>4.8988204189546469E-2</v>
      </c>
      <c r="Q101" s="9"/>
      <c r="R101" s="44">
        <v>116571</v>
      </c>
      <c r="T101" s="50"/>
      <c r="U101" s="50"/>
      <c r="V101" s="50"/>
      <c r="W101" s="44">
        <f t="shared" si="31"/>
        <v>15751947.140000001</v>
      </c>
      <c r="X101" s="44">
        <f t="shared" si="26"/>
        <v>787597.35700000008</v>
      </c>
      <c r="Y101" s="44">
        <f t="shared" si="27"/>
        <v>1575194.7140000002</v>
      </c>
      <c r="Z101" s="44">
        <f t="shared" si="28"/>
        <v>2362792.071</v>
      </c>
      <c r="AA101" s="44">
        <f t="shared" si="29"/>
        <v>3150389.4280000003</v>
      </c>
      <c r="AB101" s="44">
        <f t="shared" si="30"/>
        <v>3937986.7850000001</v>
      </c>
    </row>
    <row r="102" spans="1:28">
      <c r="A102" t="s">
        <v>222</v>
      </c>
      <c r="B102" t="s">
        <v>962</v>
      </c>
      <c r="C102" t="s">
        <v>1265</v>
      </c>
      <c r="D102" t="s">
        <v>595</v>
      </c>
      <c r="E102" t="s">
        <v>594</v>
      </c>
      <c r="F102" t="s">
        <v>1146</v>
      </c>
      <c r="G102" t="s">
        <v>415</v>
      </c>
      <c r="H102" t="s">
        <v>38</v>
      </c>
      <c r="I102" s="44">
        <f t="shared" si="21"/>
        <v>59931</v>
      </c>
      <c r="J102" s="44">
        <v>10545</v>
      </c>
      <c r="K102" s="51">
        <f t="shared" si="22"/>
        <v>0.17595234519697653</v>
      </c>
      <c r="L102" s="45">
        <v>42630</v>
      </c>
      <c r="M102" s="51">
        <f t="shared" si="23"/>
        <v>0.71131801571807574</v>
      </c>
      <c r="N102" s="45">
        <f t="shared" si="24"/>
        <v>113106.17595234519</v>
      </c>
      <c r="O102" s="44">
        <v>3333</v>
      </c>
      <c r="P102" s="51">
        <f t="shared" si="25"/>
        <v>5.5613956049456875E-2</v>
      </c>
      <c r="Q102" s="9"/>
      <c r="R102" s="44">
        <v>116439</v>
      </c>
      <c r="T102" s="50"/>
      <c r="U102" s="50"/>
      <c r="V102" s="50"/>
      <c r="W102" s="44">
        <f t="shared" si="31"/>
        <v>15868386.140000001</v>
      </c>
      <c r="X102" s="44">
        <f t="shared" si="26"/>
        <v>793419.30700000003</v>
      </c>
      <c r="Y102" s="44">
        <f t="shared" si="27"/>
        <v>1586838.6140000001</v>
      </c>
      <c r="Z102" s="44">
        <f t="shared" si="28"/>
        <v>2380257.9210000001</v>
      </c>
      <c r="AA102" s="44">
        <f t="shared" si="29"/>
        <v>3173677.2280000001</v>
      </c>
      <c r="AB102" s="44">
        <f t="shared" si="30"/>
        <v>3967096.5350000001</v>
      </c>
    </row>
    <row r="103" spans="1:28">
      <c r="A103" t="s">
        <v>223</v>
      </c>
      <c r="B103" t="s">
        <v>963</v>
      </c>
      <c r="C103" t="s">
        <v>1266</v>
      </c>
      <c r="D103" t="s">
        <v>501</v>
      </c>
      <c r="E103" t="s">
        <v>596</v>
      </c>
      <c r="F103" t="s">
        <v>1131</v>
      </c>
      <c r="G103" t="s">
        <v>407</v>
      </c>
      <c r="H103" t="s">
        <v>18</v>
      </c>
      <c r="I103" s="44">
        <f t="shared" si="21"/>
        <v>74196</v>
      </c>
      <c r="J103" s="44">
        <v>27669</v>
      </c>
      <c r="K103" s="51">
        <f t="shared" si="22"/>
        <v>0.37291767750283034</v>
      </c>
      <c r="L103" s="44">
        <v>8579</v>
      </c>
      <c r="M103" s="51">
        <f t="shared" si="23"/>
        <v>0.11562617930885762</v>
      </c>
      <c r="N103" s="45">
        <f t="shared" si="24"/>
        <v>110444.37291767751</v>
      </c>
      <c r="O103" s="44">
        <v>5834</v>
      </c>
      <c r="P103" s="51">
        <f t="shared" si="25"/>
        <v>7.8629575718367567E-2</v>
      </c>
      <c r="Q103" s="9"/>
      <c r="R103" s="44">
        <v>116278</v>
      </c>
      <c r="T103" s="50"/>
      <c r="U103" s="50"/>
      <c r="V103" s="50"/>
      <c r="W103" s="44">
        <f t="shared" si="31"/>
        <v>15984664.140000001</v>
      </c>
      <c r="X103" s="44">
        <f t="shared" si="26"/>
        <v>799233.20700000005</v>
      </c>
      <c r="Y103" s="44">
        <f t="shared" si="27"/>
        <v>1598466.4140000001</v>
      </c>
      <c r="Z103" s="44">
        <f t="shared" si="28"/>
        <v>2397699.6209999998</v>
      </c>
      <c r="AA103" s="44">
        <f t="shared" si="29"/>
        <v>3196932.8280000002</v>
      </c>
      <c r="AB103" s="44">
        <f t="shared" si="30"/>
        <v>3996166.0350000001</v>
      </c>
    </row>
    <row r="104" spans="1:28">
      <c r="A104" t="s">
        <v>226</v>
      </c>
      <c r="B104" t="s">
        <v>966</v>
      </c>
      <c r="C104" t="s">
        <v>1269</v>
      </c>
      <c r="D104" t="s">
        <v>602</v>
      </c>
      <c r="E104" t="s">
        <v>601</v>
      </c>
      <c r="F104" t="s">
        <v>1133</v>
      </c>
      <c r="G104" t="s">
        <v>407</v>
      </c>
      <c r="H104" t="s">
        <v>18</v>
      </c>
      <c r="I104" s="44">
        <f t="shared" si="21"/>
        <v>74381</v>
      </c>
      <c r="J104" s="44">
        <v>33794</v>
      </c>
      <c r="K104" s="51">
        <f t="shared" si="22"/>
        <v>0.45433645689087265</v>
      </c>
      <c r="L104" s="44">
        <v>0</v>
      </c>
      <c r="M104" s="51">
        <f t="shared" si="23"/>
        <v>0</v>
      </c>
      <c r="N104" s="45">
        <f t="shared" si="24"/>
        <v>108175.4543364569</v>
      </c>
      <c r="O104" s="44">
        <v>6202</v>
      </c>
      <c r="P104" s="51">
        <f t="shared" si="25"/>
        <v>8.3381508718624375E-2</v>
      </c>
      <c r="Q104" s="9"/>
      <c r="R104" s="44">
        <v>114377</v>
      </c>
      <c r="T104" s="50"/>
      <c r="U104" s="50"/>
      <c r="V104" s="50"/>
      <c r="W104" s="44">
        <f t="shared" si="31"/>
        <v>16099041.140000001</v>
      </c>
      <c r="X104" s="44">
        <f t="shared" si="26"/>
        <v>804952.05700000003</v>
      </c>
      <c r="Y104" s="44">
        <f t="shared" si="27"/>
        <v>1609904.1140000001</v>
      </c>
      <c r="Z104" s="44">
        <f t="shared" si="28"/>
        <v>2414856.1710000001</v>
      </c>
      <c r="AA104" s="44">
        <f t="shared" si="29"/>
        <v>3219808.2280000001</v>
      </c>
      <c r="AB104" s="44">
        <f t="shared" si="30"/>
        <v>4024760.2850000001</v>
      </c>
    </row>
    <row r="105" spans="1:28">
      <c r="A105" t="s">
        <v>228</v>
      </c>
      <c r="B105" t="s">
        <v>968</v>
      </c>
      <c r="C105" t="s">
        <v>1271</v>
      </c>
      <c r="D105" t="s">
        <v>606</v>
      </c>
      <c r="E105" t="s">
        <v>605</v>
      </c>
      <c r="F105" t="s">
        <v>1132</v>
      </c>
      <c r="G105" t="s">
        <v>410</v>
      </c>
      <c r="H105" t="s">
        <v>20</v>
      </c>
      <c r="I105" s="44">
        <f t="shared" si="21"/>
        <v>82399</v>
      </c>
      <c r="J105" s="44">
        <v>13193</v>
      </c>
      <c r="K105" s="51">
        <f t="shared" si="22"/>
        <v>0.16011116639765047</v>
      </c>
      <c r="L105" s="44">
        <v>12129</v>
      </c>
      <c r="M105" s="51">
        <f t="shared" si="23"/>
        <v>0.14719838832995547</v>
      </c>
      <c r="N105" s="45">
        <f t="shared" si="24"/>
        <v>107721.16011116639</v>
      </c>
      <c r="O105" s="44">
        <v>5682</v>
      </c>
      <c r="P105" s="51">
        <f t="shared" si="25"/>
        <v>6.8957147538198274E-2</v>
      </c>
      <c r="Q105" s="9"/>
      <c r="R105" s="44">
        <v>113403</v>
      </c>
      <c r="T105" s="50"/>
      <c r="U105" s="50"/>
      <c r="V105" s="50"/>
      <c r="W105" s="44">
        <f t="shared" si="31"/>
        <v>16212444.140000001</v>
      </c>
      <c r="X105" s="44">
        <f t="shared" si="26"/>
        <v>810622.20700000005</v>
      </c>
      <c r="Y105" s="44">
        <f t="shared" si="27"/>
        <v>1621244.4140000001</v>
      </c>
      <c r="Z105" s="44">
        <f t="shared" si="28"/>
        <v>2431866.6209999998</v>
      </c>
      <c r="AA105" s="44">
        <f t="shared" si="29"/>
        <v>3242488.8280000002</v>
      </c>
      <c r="AB105" s="44">
        <f t="shared" si="30"/>
        <v>4053111.0350000001</v>
      </c>
    </row>
    <row r="106" spans="1:28">
      <c r="A106" t="s">
        <v>229</v>
      </c>
      <c r="B106" t="s">
        <v>969</v>
      </c>
      <c r="C106" t="s">
        <v>1272</v>
      </c>
      <c r="D106" t="s">
        <v>608</v>
      </c>
      <c r="E106" t="s">
        <v>607</v>
      </c>
      <c r="F106" t="s">
        <v>1130</v>
      </c>
      <c r="G106" t="s">
        <v>409</v>
      </c>
      <c r="H106" t="s">
        <v>15</v>
      </c>
      <c r="I106" s="44">
        <f t="shared" ref="I106:I137" si="32">R106-O106-J106-L106</f>
        <v>59752</v>
      </c>
      <c r="J106" s="44">
        <v>18722</v>
      </c>
      <c r="K106" s="51">
        <f t="shared" ref="K106:K137" si="33">J106/I106</f>
        <v>0.31332842415316642</v>
      </c>
      <c r="L106" s="44">
        <v>30922</v>
      </c>
      <c r="M106" s="51">
        <f t="shared" ref="M106:M137" si="34">L106/I106</f>
        <v>0.5175056901861026</v>
      </c>
      <c r="N106" s="45">
        <f t="shared" ref="N106:N137" si="35">SUM(I106:L106)</f>
        <v>109396.31332842415</v>
      </c>
      <c r="O106" s="44">
        <v>3134</v>
      </c>
      <c r="P106" s="51">
        <f t="shared" ref="P106:P137" si="36">O106/I106</f>
        <v>5.2450127192395231E-2</v>
      </c>
      <c r="Q106" s="9"/>
      <c r="R106" s="44">
        <v>112530</v>
      </c>
      <c r="T106" s="50"/>
      <c r="U106" s="50"/>
      <c r="V106" s="50"/>
      <c r="W106" s="44">
        <f t="shared" si="31"/>
        <v>16324974.140000001</v>
      </c>
      <c r="X106" s="44">
        <f t="shared" ref="X106:X137" si="37">0.05*W106</f>
        <v>816248.70700000005</v>
      </c>
      <c r="Y106" s="44">
        <f t="shared" ref="Y106:Y137" si="38">0.1*W106</f>
        <v>1632497.4140000001</v>
      </c>
      <c r="Z106" s="44">
        <f t="shared" ref="Z106:Z137" si="39">0.15*W106</f>
        <v>2448746.1209999998</v>
      </c>
      <c r="AA106" s="44">
        <f t="shared" ref="AA106:AA137" si="40">0.2*W106</f>
        <v>3264994.8280000002</v>
      </c>
      <c r="AB106" s="44">
        <f t="shared" ref="AB106:AB137" si="41">0.25*W106</f>
        <v>4081243.5350000001</v>
      </c>
    </row>
    <row r="107" spans="1:28">
      <c r="A107" t="s">
        <v>230</v>
      </c>
      <c r="B107" t="s">
        <v>970</v>
      </c>
      <c r="C107" t="s">
        <v>1273</v>
      </c>
      <c r="D107" t="s">
        <v>610</v>
      </c>
      <c r="E107" t="s">
        <v>609</v>
      </c>
      <c r="F107" t="s">
        <v>1146</v>
      </c>
      <c r="G107" t="s">
        <v>407</v>
      </c>
      <c r="H107" t="s">
        <v>18</v>
      </c>
      <c r="I107" s="44">
        <f t="shared" si="32"/>
        <v>74206</v>
      </c>
      <c r="J107" s="44">
        <v>30417</v>
      </c>
      <c r="K107" s="51">
        <f t="shared" si="33"/>
        <v>0.40989946904562974</v>
      </c>
      <c r="L107" s="44">
        <v>1419</v>
      </c>
      <c r="M107" s="51">
        <f t="shared" si="34"/>
        <v>1.9122442929143196E-2</v>
      </c>
      <c r="N107" s="45">
        <f t="shared" si="35"/>
        <v>106042.40989946904</v>
      </c>
      <c r="O107" s="44">
        <v>6030</v>
      </c>
      <c r="P107" s="51">
        <f t="shared" si="36"/>
        <v>8.1260275449424574E-2</v>
      </c>
      <c r="Q107" s="9"/>
      <c r="R107" s="44">
        <v>112072</v>
      </c>
      <c r="T107" s="50"/>
      <c r="U107" s="50"/>
      <c r="V107" s="50"/>
      <c r="W107" s="44">
        <f t="shared" si="31"/>
        <v>16437046.140000001</v>
      </c>
      <c r="X107" s="44">
        <f t="shared" si="37"/>
        <v>821852.30700000003</v>
      </c>
      <c r="Y107" s="44">
        <f t="shared" si="38"/>
        <v>1643704.6140000001</v>
      </c>
      <c r="Z107" s="44">
        <f t="shared" si="39"/>
        <v>2465556.9210000001</v>
      </c>
      <c r="AA107" s="44">
        <f t="shared" si="40"/>
        <v>3287409.2280000001</v>
      </c>
      <c r="AB107" s="44">
        <f t="shared" si="41"/>
        <v>4109261.5350000001</v>
      </c>
    </row>
    <row r="108" spans="1:28">
      <c r="A108" t="s">
        <v>231</v>
      </c>
      <c r="B108" t="s">
        <v>971</v>
      </c>
      <c r="C108" t="s">
        <v>1274</v>
      </c>
      <c r="D108" t="s">
        <v>591</v>
      </c>
      <c r="E108" t="s">
        <v>611</v>
      </c>
      <c r="F108" t="s">
        <v>1138</v>
      </c>
      <c r="G108" t="s">
        <v>415</v>
      </c>
      <c r="H108" t="s">
        <v>36</v>
      </c>
      <c r="I108" s="44">
        <f t="shared" si="32"/>
        <v>79715</v>
      </c>
      <c r="J108" s="44">
        <v>5738</v>
      </c>
      <c r="K108" s="51">
        <f t="shared" si="33"/>
        <v>7.1981433858119545E-2</v>
      </c>
      <c r="L108" s="45">
        <v>19381</v>
      </c>
      <c r="M108" s="51">
        <f t="shared" si="34"/>
        <v>0.24312864580066487</v>
      </c>
      <c r="N108" s="45">
        <f t="shared" si="35"/>
        <v>104834.07198143385</v>
      </c>
      <c r="O108" s="44">
        <v>6917</v>
      </c>
      <c r="P108" s="51">
        <f t="shared" si="36"/>
        <v>8.6771623910180021E-2</v>
      </c>
      <c r="R108" s="44">
        <v>111751</v>
      </c>
      <c r="T108" s="50"/>
      <c r="U108" s="50"/>
      <c r="V108" s="50"/>
      <c r="W108" s="44">
        <f t="shared" si="31"/>
        <v>16548797.140000001</v>
      </c>
      <c r="X108" s="44">
        <f t="shared" si="37"/>
        <v>827439.85700000008</v>
      </c>
      <c r="Y108" s="44">
        <f t="shared" si="38"/>
        <v>1654879.7140000002</v>
      </c>
      <c r="Z108" s="44">
        <f t="shared" si="39"/>
        <v>2482319.571</v>
      </c>
      <c r="AA108" s="44">
        <f t="shared" si="40"/>
        <v>3309759.4280000003</v>
      </c>
      <c r="AB108" s="44">
        <f t="shared" si="41"/>
        <v>4137199.2850000001</v>
      </c>
    </row>
    <row r="109" spans="1:28">
      <c r="A109" t="s">
        <v>232</v>
      </c>
      <c r="B109" t="s">
        <v>972</v>
      </c>
      <c r="C109" t="s">
        <v>1275</v>
      </c>
      <c r="D109" t="s">
        <v>545</v>
      </c>
      <c r="E109" t="s">
        <v>612</v>
      </c>
      <c r="F109" t="s">
        <v>1140</v>
      </c>
      <c r="G109" t="s">
        <v>407</v>
      </c>
      <c r="H109" t="s">
        <v>18</v>
      </c>
      <c r="I109" s="44">
        <f t="shared" si="32"/>
        <v>67884</v>
      </c>
      <c r="J109" s="44">
        <v>18483</v>
      </c>
      <c r="K109" s="51">
        <f t="shared" si="33"/>
        <v>0.27227328972953863</v>
      </c>
      <c r="L109" s="44">
        <v>19045</v>
      </c>
      <c r="M109" s="51">
        <f t="shared" si="34"/>
        <v>0.28055211831948618</v>
      </c>
      <c r="N109" s="45">
        <f t="shared" si="35"/>
        <v>105412.27227328972</v>
      </c>
      <c r="O109" s="44">
        <v>5834</v>
      </c>
      <c r="P109" s="51">
        <f t="shared" si="36"/>
        <v>8.5940722408815035E-2</v>
      </c>
      <c r="R109" s="44">
        <v>111246</v>
      </c>
      <c r="T109" s="50"/>
      <c r="U109" s="50"/>
      <c r="V109" s="50"/>
      <c r="W109" s="44">
        <f t="shared" si="31"/>
        <v>16660043.140000001</v>
      </c>
      <c r="X109" s="44">
        <f t="shared" si="37"/>
        <v>833002.15700000012</v>
      </c>
      <c r="Y109" s="44">
        <f t="shared" si="38"/>
        <v>1666004.3140000002</v>
      </c>
      <c r="Z109" s="44">
        <f t="shared" si="39"/>
        <v>2499006.4709999999</v>
      </c>
      <c r="AA109" s="44">
        <f t="shared" si="40"/>
        <v>3332008.6280000005</v>
      </c>
      <c r="AB109" s="44">
        <f t="shared" si="41"/>
        <v>4165010.7850000001</v>
      </c>
    </row>
    <row r="110" spans="1:28">
      <c r="A110" t="s">
        <v>234</v>
      </c>
      <c r="B110" t="s">
        <v>974</v>
      </c>
      <c r="C110" t="s">
        <v>1277</v>
      </c>
      <c r="D110" t="s">
        <v>616</v>
      </c>
      <c r="E110" t="s">
        <v>615</v>
      </c>
      <c r="F110" t="s">
        <v>1146</v>
      </c>
      <c r="G110" t="s">
        <v>410</v>
      </c>
      <c r="H110" t="s">
        <v>17</v>
      </c>
      <c r="I110" s="44">
        <f t="shared" si="32"/>
        <v>68511</v>
      </c>
      <c r="J110" s="44">
        <v>2172</v>
      </c>
      <c r="K110" s="51">
        <f t="shared" si="33"/>
        <v>3.1702938214301354E-2</v>
      </c>
      <c r="L110" s="44">
        <v>34707</v>
      </c>
      <c r="M110" s="51">
        <f t="shared" si="34"/>
        <v>0.50659018259841482</v>
      </c>
      <c r="N110" s="45">
        <f t="shared" si="35"/>
        <v>105390.03170293821</v>
      </c>
      <c r="O110" s="44">
        <v>3637</v>
      </c>
      <c r="P110" s="51">
        <f t="shared" si="36"/>
        <v>5.3086365693100379E-2</v>
      </c>
      <c r="Q110" s="9"/>
      <c r="R110" s="44">
        <v>109027</v>
      </c>
      <c r="T110" s="50"/>
      <c r="U110" s="50"/>
      <c r="V110" s="50"/>
      <c r="W110" s="44">
        <f t="shared" si="31"/>
        <v>16769070.140000001</v>
      </c>
      <c r="X110" s="44">
        <f t="shared" si="37"/>
        <v>838453.5070000001</v>
      </c>
      <c r="Y110" s="44">
        <f t="shared" si="38"/>
        <v>1676907.0140000002</v>
      </c>
      <c r="Z110" s="44">
        <f t="shared" si="39"/>
        <v>2515360.5210000002</v>
      </c>
      <c r="AA110" s="44">
        <f t="shared" si="40"/>
        <v>3353814.0280000004</v>
      </c>
      <c r="AB110" s="44">
        <f t="shared" si="41"/>
        <v>4192267.5350000001</v>
      </c>
    </row>
    <row r="111" spans="1:28">
      <c r="A111" t="s">
        <v>235</v>
      </c>
      <c r="B111" t="s">
        <v>975</v>
      </c>
      <c r="C111" t="s">
        <v>1278</v>
      </c>
      <c r="D111" t="s">
        <v>501</v>
      </c>
      <c r="E111" t="s">
        <v>617</v>
      </c>
      <c r="F111" t="s">
        <v>1146</v>
      </c>
      <c r="G111" t="s">
        <v>407</v>
      </c>
      <c r="H111" t="s">
        <v>18</v>
      </c>
      <c r="I111" s="44">
        <f t="shared" si="32"/>
        <v>69175</v>
      </c>
      <c r="J111" s="44">
        <v>28572</v>
      </c>
      <c r="K111" s="51">
        <f t="shared" si="33"/>
        <v>0.41303939284423563</v>
      </c>
      <c r="L111" s="44">
        <v>5493</v>
      </c>
      <c r="M111" s="51">
        <f t="shared" si="34"/>
        <v>7.9407300325262012E-2</v>
      </c>
      <c r="N111" s="45">
        <f t="shared" si="35"/>
        <v>103240.41303939285</v>
      </c>
      <c r="O111" s="44">
        <v>5676</v>
      </c>
      <c r="P111" s="51">
        <f t="shared" si="36"/>
        <v>8.2052764727141306E-2</v>
      </c>
      <c r="Q111" s="9"/>
      <c r="R111" s="44">
        <v>108916</v>
      </c>
      <c r="T111" s="50"/>
      <c r="U111" s="50"/>
      <c r="V111" s="50"/>
      <c r="W111" s="44">
        <f t="shared" si="31"/>
        <v>16877986.140000001</v>
      </c>
      <c r="X111" s="44">
        <f t="shared" si="37"/>
        <v>843899.30700000003</v>
      </c>
      <c r="Y111" s="44">
        <f t="shared" si="38"/>
        <v>1687798.6140000001</v>
      </c>
      <c r="Z111" s="44">
        <f t="shared" si="39"/>
        <v>2531697.9210000001</v>
      </c>
      <c r="AA111" s="44">
        <f t="shared" si="40"/>
        <v>3375597.2280000001</v>
      </c>
      <c r="AB111" s="44">
        <f t="shared" si="41"/>
        <v>4219496.5350000001</v>
      </c>
    </row>
    <row r="112" spans="1:28">
      <c r="A112" t="s">
        <v>236</v>
      </c>
      <c r="B112" t="s">
        <v>976</v>
      </c>
      <c r="C112" t="s">
        <v>1279</v>
      </c>
      <c r="D112" t="s">
        <v>427</v>
      </c>
      <c r="E112" t="s">
        <v>492</v>
      </c>
      <c r="F112" t="s">
        <v>1130</v>
      </c>
      <c r="G112" t="s">
        <v>410</v>
      </c>
      <c r="H112" t="s">
        <v>17</v>
      </c>
      <c r="I112" s="44">
        <f t="shared" si="32"/>
        <v>64279</v>
      </c>
      <c r="J112" s="44">
        <v>1974</v>
      </c>
      <c r="K112" s="51">
        <f t="shared" si="33"/>
        <v>3.0709874142410429E-2</v>
      </c>
      <c r="L112" s="44">
        <v>39295</v>
      </c>
      <c r="M112" s="51">
        <f t="shared" si="34"/>
        <v>0.61131940447113364</v>
      </c>
      <c r="N112" s="45">
        <f t="shared" si="35"/>
        <v>105548.03070987415</v>
      </c>
      <c r="O112" s="44">
        <v>3309</v>
      </c>
      <c r="P112" s="51">
        <f t="shared" si="36"/>
        <v>5.1478709998599853E-2</v>
      </c>
      <c r="Q112" s="9"/>
      <c r="R112" s="44">
        <v>108857</v>
      </c>
      <c r="T112" s="50"/>
      <c r="U112" s="50"/>
      <c r="V112" s="50"/>
      <c r="W112" s="44">
        <f t="shared" si="31"/>
        <v>16986843.140000001</v>
      </c>
      <c r="X112" s="44">
        <f t="shared" si="37"/>
        <v>849342.15700000012</v>
      </c>
      <c r="Y112" s="44">
        <f t="shared" si="38"/>
        <v>1698684.3140000002</v>
      </c>
      <c r="Z112" s="44">
        <f t="shared" si="39"/>
        <v>2548026.4709999999</v>
      </c>
      <c r="AA112" s="44">
        <f t="shared" si="40"/>
        <v>3397368.6280000005</v>
      </c>
      <c r="AB112" s="44">
        <f t="shared" si="41"/>
        <v>4246710.7850000001</v>
      </c>
    </row>
    <row r="113" spans="1:28">
      <c r="A113" t="s">
        <v>238</v>
      </c>
      <c r="B113" t="s">
        <v>978</v>
      </c>
      <c r="C113" t="s">
        <v>1281</v>
      </c>
      <c r="D113" t="s">
        <v>620</v>
      </c>
      <c r="E113" t="s">
        <v>426</v>
      </c>
      <c r="F113" t="s">
        <v>1132</v>
      </c>
      <c r="G113" t="s">
        <v>415</v>
      </c>
      <c r="H113" t="s">
        <v>36</v>
      </c>
      <c r="I113" s="44">
        <f t="shared" si="32"/>
        <v>76716</v>
      </c>
      <c r="J113" s="44">
        <v>6447</v>
      </c>
      <c r="K113" s="51">
        <f t="shared" si="33"/>
        <v>8.4037228218363832E-2</v>
      </c>
      <c r="L113" s="45">
        <v>16145</v>
      </c>
      <c r="M113" s="51">
        <f t="shared" si="34"/>
        <v>0.21045153553365661</v>
      </c>
      <c r="N113" s="45">
        <f t="shared" si="35"/>
        <v>99308.084037228225</v>
      </c>
      <c r="O113" s="44">
        <v>7428</v>
      </c>
      <c r="P113" s="51">
        <f t="shared" si="36"/>
        <v>9.6824651963084624E-2</v>
      </c>
      <c r="Q113" s="9"/>
      <c r="R113" s="44">
        <v>106736</v>
      </c>
      <c r="T113" s="50"/>
      <c r="U113" s="50"/>
      <c r="V113" s="50"/>
      <c r="W113" s="44">
        <f t="shared" si="31"/>
        <v>17093579.140000001</v>
      </c>
      <c r="X113" s="44">
        <f t="shared" si="37"/>
        <v>854678.95700000005</v>
      </c>
      <c r="Y113" s="44">
        <f t="shared" si="38"/>
        <v>1709357.9140000001</v>
      </c>
      <c r="Z113" s="44">
        <f t="shared" si="39"/>
        <v>2564036.8709999998</v>
      </c>
      <c r="AA113" s="44">
        <f t="shared" si="40"/>
        <v>3418715.8280000002</v>
      </c>
      <c r="AB113" s="44">
        <f t="shared" si="41"/>
        <v>4273394.7850000001</v>
      </c>
    </row>
    <row r="114" spans="1:28">
      <c r="A114" t="s">
        <v>239</v>
      </c>
      <c r="B114" t="s">
        <v>979</v>
      </c>
      <c r="C114" t="s">
        <v>1282</v>
      </c>
      <c r="D114" t="s">
        <v>622</v>
      </c>
      <c r="E114" t="s">
        <v>621</v>
      </c>
      <c r="F114" t="s">
        <v>1137</v>
      </c>
      <c r="G114" t="s">
        <v>407</v>
      </c>
      <c r="H114" t="s">
        <v>18</v>
      </c>
      <c r="I114" s="44">
        <f t="shared" si="32"/>
        <v>74072</v>
      </c>
      <c r="J114" s="44">
        <v>22484</v>
      </c>
      <c r="K114" s="51">
        <f t="shared" si="33"/>
        <v>0.30354249918997733</v>
      </c>
      <c r="L114" s="44">
        <v>3813</v>
      </c>
      <c r="M114" s="51">
        <f t="shared" si="34"/>
        <v>5.1476941354357923E-2</v>
      </c>
      <c r="N114" s="45">
        <f t="shared" si="35"/>
        <v>100369.30354249918</v>
      </c>
      <c r="O114" s="44">
        <v>5837</v>
      </c>
      <c r="P114" s="51">
        <f t="shared" si="36"/>
        <v>7.8801706447780534E-2</v>
      </c>
      <c r="Q114" s="9"/>
      <c r="R114" s="44">
        <v>106206</v>
      </c>
      <c r="T114" s="50"/>
      <c r="U114" s="50"/>
      <c r="V114" s="50"/>
      <c r="W114" s="44">
        <f t="shared" si="31"/>
        <v>17199785.140000001</v>
      </c>
      <c r="X114" s="44">
        <f t="shared" si="37"/>
        <v>859989.2570000001</v>
      </c>
      <c r="Y114" s="44">
        <f t="shared" si="38"/>
        <v>1719978.5140000002</v>
      </c>
      <c r="Z114" s="44">
        <f t="shared" si="39"/>
        <v>2579967.7710000002</v>
      </c>
      <c r="AA114" s="44">
        <f t="shared" si="40"/>
        <v>3439957.0280000004</v>
      </c>
      <c r="AB114" s="44">
        <f t="shared" si="41"/>
        <v>4299946.2850000001</v>
      </c>
    </row>
    <row r="115" spans="1:28">
      <c r="A115" t="s">
        <v>240</v>
      </c>
      <c r="B115" t="s">
        <v>980</v>
      </c>
      <c r="C115" t="s">
        <v>1283</v>
      </c>
      <c r="D115" t="s">
        <v>510</v>
      </c>
      <c r="E115" t="s">
        <v>623</v>
      </c>
      <c r="F115" t="s">
        <v>1134</v>
      </c>
      <c r="G115" t="s">
        <v>407</v>
      </c>
      <c r="H115" t="s">
        <v>18</v>
      </c>
      <c r="I115" s="44">
        <f t="shared" si="32"/>
        <v>74310</v>
      </c>
      <c r="J115" s="44">
        <v>15607</v>
      </c>
      <c r="K115" s="51">
        <f t="shared" si="33"/>
        <v>0.21002556856412327</v>
      </c>
      <c r="L115" s="44">
        <v>10600</v>
      </c>
      <c r="M115" s="51">
        <f t="shared" si="34"/>
        <v>0.14264567352980756</v>
      </c>
      <c r="N115" s="45">
        <f t="shared" si="35"/>
        <v>100517.21002556857</v>
      </c>
      <c r="O115" s="44">
        <v>5354</v>
      </c>
      <c r="P115" s="51">
        <f t="shared" si="36"/>
        <v>7.2049522271565067E-2</v>
      </c>
      <c r="Q115" s="9"/>
      <c r="R115" s="44">
        <v>105871</v>
      </c>
      <c r="T115" s="50"/>
      <c r="U115" s="50"/>
      <c r="V115" s="50"/>
      <c r="W115" s="44">
        <f t="shared" si="31"/>
        <v>17305656.140000001</v>
      </c>
      <c r="X115" s="44">
        <f t="shared" si="37"/>
        <v>865282.80700000003</v>
      </c>
      <c r="Y115" s="44">
        <f t="shared" si="38"/>
        <v>1730565.6140000001</v>
      </c>
      <c r="Z115" s="44">
        <f t="shared" si="39"/>
        <v>2595848.4210000001</v>
      </c>
      <c r="AA115" s="44">
        <f t="shared" si="40"/>
        <v>3461131.2280000001</v>
      </c>
      <c r="AB115" s="44">
        <f t="shared" si="41"/>
        <v>4326414.0350000001</v>
      </c>
    </row>
    <row r="116" spans="1:28">
      <c r="A116" t="s">
        <v>241</v>
      </c>
      <c r="B116" t="s">
        <v>981</v>
      </c>
      <c r="C116" t="s">
        <v>1284</v>
      </c>
      <c r="D116" t="s">
        <v>467</v>
      </c>
      <c r="E116" t="s">
        <v>624</v>
      </c>
      <c r="F116" t="s">
        <v>1140</v>
      </c>
      <c r="G116" t="s">
        <v>410</v>
      </c>
      <c r="H116" t="s">
        <v>43</v>
      </c>
      <c r="I116" s="44">
        <f t="shared" si="32"/>
        <v>74635</v>
      </c>
      <c r="J116" s="44">
        <v>6151</v>
      </c>
      <c r="K116" s="51">
        <f t="shared" si="33"/>
        <v>8.2414416828565693E-2</v>
      </c>
      <c r="L116" s="45">
        <v>10424</v>
      </c>
      <c r="M116" s="51">
        <f t="shared" si="34"/>
        <v>0.13966637636497622</v>
      </c>
      <c r="N116" s="45">
        <f t="shared" si="35"/>
        <v>91210.082414416829</v>
      </c>
      <c r="O116" s="44">
        <v>14550</v>
      </c>
      <c r="P116" s="51">
        <f t="shared" si="36"/>
        <v>0.1949487505861861</v>
      </c>
      <c r="Q116" s="9"/>
      <c r="R116" s="44">
        <v>105760</v>
      </c>
      <c r="T116" s="50"/>
      <c r="U116" s="50"/>
      <c r="V116" s="50"/>
      <c r="W116" s="44">
        <f t="shared" si="31"/>
        <v>17411416.140000001</v>
      </c>
      <c r="X116" s="44">
        <f t="shared" si="37"/>
        <v>870570.80700000003</v>
      </c>
      <c r="Y116" s="44">
        <f t="shared" si="38"/>
        <v>1741141.6140000001</v>
      </c>
      <c r="Z116" s="44">
        <f t="shared" si="39"/>
        <v>2611712.4210000001</v>
      </c>
      <c r="AA116" s="44">
        <f t="shared" si="40"/>
        <v>3482283.2280000001</v>
      </c>
      <c r="AB116" s="44">
        <f t="shared" si="41"/>
        <v>4352854.0350000001</v>
      </c>
    </row>
    <row r="117" spans="1:28">
      <c r="A117" t="s">
        <v>242</v>
      </c>
      <c r="B117" t="s">
        <v>983</v>
      </c>
      <c r="C117" t="s">
        <v>1283</v>
      </c>
      <c r="D117" t="s">
        <v>510</v>
      </c>
      <c r="E117" t="s">
        <v>627</v>
      </c>
      <c r="F117" t="s">
        <v>1134</v>
      </c>
      <c r="G117" t="s">
        <v>407</v>
      </c>
      <c r="H117" t="s">
        <v>18</v>
      </c>
      <c r="I117" s="44">
        <f t="shared" si="32"/>
        <v>74171</v>
      </c>
      <c r="J117" s="44">
        <v>15286</v>
      </c>
      <c r="K117" s="51">
        <f t="shared" si="33"/>
        <v>0.20609132949535533</v>
      </c>
      <c r="L117" s="44">
        <v>10232</v>
      </c>
      <c r="M117" s="51">
        <f t="shared" si="34"/>
        <v>0.13795149047471383</v>
      </c>
      <c r="N117" s="45">
        <f t="shared" si="35"/>
        <v>99689.206091329499</v>
      </c>
      <c r="O117" s="44">
        <v>5296</v>
      </c>
      <c r="P117" s="51">
        <f t="shared" si="36"/>
        <v>7.1402569737498478E-2</v>
      </c>
      <c r="Q117" s="9"/>
      <c r="R117" s="44">
        <v>104985</v>
      </c>
      <c r="T117" s="50"/>
      <c r="U117" s="50"/>
      <c r="V117" s="50"/>
      <c r="W117" s="44">
        <f t="shared" si="31"/>
        <v>17516401.140000001</v>
      </c>
      <c r="X117" s="44">
        <f t="shared" si="37"/>
        <v>875820.05700000003</v>
      </c>
      <c r="Y117" s="44">
        <f t="shared" si="38"/>
        <v>1751640.1140000001</v>
      </c>
      <c r="Z117" s="44">
        <f t="shared" si="39"/>
        <v>2627460.1710000001</v>
      </c>
      <c r="AA117" s="44">
        <f t="shared" si="40"/>
        <v>3503280.2280000001</v>
      </c>
      <c r="AB117" s="44">
        <f t="shared" si="41"/>
        <v>4379100.2850000001</v>
      </c>
    </row>
    <row r="118" spans="1:28">
      <c r="A118" t="s">
        <v>244</v>
      </c>
      <c r="B118" t="s">
        <v>985</v>
      </c>
      <c r="C118" t="s">
        <v>1287</v>
      </c>
      <c r="D118" t="s">
        <v>630</v>
      </c>
      <c r="E118" t="s">
        <v>629</v>
      </c>
      <c r="F118" t="s">
        <v>1131</v>
      </c>
      <c r="G118" t="s">
        <v>410</v>
      </c>
      <c r="H118" t="s">
        <v>17</v>
      </c>
      <c r="I118" s="44">
        <f t="shared" si="32"/>
        <v>68567</v>
      </c>
      <c r="J118" s="44">
        <v>2173</v>
      </c>
      <c r="K118" s="51">
        <f t="shared" si="33"/>
        <v>3.1691630084442951E-2</v>
      </c>
      <c r="L118" s="44">
        <v>27657</v>
      </c>
      <c r="M118" s="51">
        <f t="shared" si="34"/>
        <v>0.40335730015896859</v>
      </c>
      <c r="N118" s="45">
        <f t="shared" si="35"/>
        <v>98397.03169163008</v>
      </c>
      <c r="O118" s="44">
        <v>3637</v>
      </c>
      <c r="P118" s="51">
        <f t="shared" si="36"/>
        <v>5.3043009027666371E-2</v>
      </c>
      <c r="Q118" s="9"/>
      <c r="R118" s="44">
        <v>102034</v>
      </c>
      <c r="T118" s="50">
        <f>COUNT(R10:R118)</f>
        <v>109</v>
      </c>
      <c r="U118" s="51">
        <f>T118/A165</f>
        <v>0.72185430463576161</v>
      </c>
      <c r="V118" s="57" t="s">
        <v>395</v>
      </c>
      <c r="W118" s="44">
        <f t="shared" si="31"/>
        <v>17618435.140000001</v>
      </c>
      <c r="X118" s="44">
        <f t="shared" si="37"/>
        <v>880921.7570000001</v>
      </c>
      <c r="Y118" s="44">
        <f t="shared" si="38"/>
        <v>1761843.5140000002</v>
      </c>
      <c r="Z118" s="44">
        <f t="shared" si="39"/>
        <v>2642765.2710000002</v>
      </c>
      <c r="AA118" s="44">
        <f t="shared" si="40"/>
        <v>3523687.0280000004</v>
      </c>
      <c r="AB118" s="44">
        <f t="shared" si="41"/>
        <v>4404608.7850000001</v>
      </c>
    </row>
    <row r="119" spans="1:28">
      <c r="A119" t="s">
        <v>246</v>
      </c>
      <c r="B119" t="s">
        <v>987</v>
      </c>
      <c r="C119" t="s">
        <v>1289</v>
      </c>
      <c r="D119" t="s">
        <v>512</v>
      </c>
      <c r="E119" t="s">
        <v>632</v>
      </c>
      <c r="F119" t="s">
        <v>1139</v>
      </c>
      <c r="G119" t="s">
        <v>410</v>
      </c>
      <c r="H119" t="s">
        <v>20</v>
      </c>
      <c r="I119" s="44">
        <f t="shared" si="32"/>
        <v>76270</v>
      </c>
      <c r="J119" s="44">
        <v>5724</v>
      </c>
      <c r="K119" s="51">
        <f t="shared" si="33"/>
        <v>7.5049167431493383E-2</v>
      </c>
      <c r="L119" s="44">
        <v>13776</v>
      </c>
      <c r="M119" s="51">
        <f t="shared" si="34"/>
        <v>0.1806214763340763</v>
      </c>
      <c r="N119" s="45">
        <f t="shared" si="35"/>
        <v>95770.075049167426</v>
      </c>
      <c r="O119" s="44">
        <v>4024</v>
      </c>
      <c r="P119" s="51">
        <f t="shared" si="36"/>
        <v>5.2759931821161662E-2</v>
      </c>
      <c r="Q119" s="9"/>
      <c r="R119" s="44">
        <v>99794</v>
      </c>
      <c r="T119" s="50"/>
      <c r="U119" s="50"/>
      <c r="V119" s="50"/>
      <c r="W119" s="44">
        <f t="shared" si="31"/>
        <v>17718229.140000001</v>
      </c>
      <c r="X119" s="44">
        <f t="shared" si="37"/>
        <v>885911.45700000005</v>
      </c>
      <c r="Y119" s="44">
        <f t="shared" si="38"/>
        <v>1771822.9140000001</v>
      </c>
      <c r="Z119" s="44">
        <f t="shared" si="39"/>
        <v>2657734.3709999998</v>
      </c>
      <c r="AA119" s="44">
        <f t="shared" si="40"/>
        <v>3543645.8280000002</v>
      </c>
      <c r="AB119" s="44">
        <f t="shared" si="41"/>
        <v>4429557.2850000001</v>
      </c>
    </row>
    <row r="120" spans="1:28">
      <c r="A120" t="s">
        <v>249</v>
      </c>
      <c r="B120" t="s">
        <v>990</v>
      </c>
      <c r="C120" t="s">
        <v>1292</v>
      </c>
      <c r="D120" t="s">
        <v>459</v>
      </c>
      <c r="E120" t="s">
        <v>636</v>
      </c>
      <c r="F120" t="s">
        <v>1144</v>
      </c>
      <c r="G120" t="s">
        <v>407</v>
      </c>
      <c r="H120" t="s">
        <v>18</v>
      </c>
      <c r="I120" s="44">
        <f t="shared" si="32"/>
        <v>73934.460000000006</v>
      </c>
      <c r="J120" s="44">
        <v>15252</v>
      </c>
      <c r="K120" s="51">
        <f t="shared" si="33"/>
        <v>0.2062908148649493</v>
      </c>
      <c r="L120" s="44">
        <v>3275</v>
      </c>
      <c r="M120" s="51">
        <f t="shared" si="34"/>
        <v>4.4295988636422041E-2</v>
      </c>
      <c r="N120" s="45">
        <f t="shared" si="35"/>
        <v>92461.666290814872</v>
      </c>
      <c r="O120" s="44">
        <v>5120</v>
      </c>
      <c r="P120" s="51">
        <f t="shared" si="36"/>
        <v>6.9250522692665906E-2</v>
      </c>
      <c r="Q120" s="9"/>
      <c r="R120" s="44">
        <v>97581.46</v>
      </c>
      <c r="T120" s="50"/>
      <c r="U120" s="50"/>
      <c r="V120" s="50"/>
      <c r="W120" s="44">
        <f t="shared" si="31"/>
        <v>17815810.600000001</v>
      </c>
      <c r="X120" s="44">
        <f t="shared" si="37"/>
        <v>890790.53000000014</v>
      </c>
      <c r="Y120" s="44">
        <f t="shared" si="38"/>
        <v>1781581.0600000003</v>
      </c>
      <c r="Z120" s="44">
        <f t="shared" si="39"/>
        <v>2672371.5900000003</v>
      </c>
      <c r="AA120" s="44">
        <f t="shared" si="40"/>
        <v>3563162.1200000006</v>
      </c>
      <c r="AB120" s="44">
        <f t="shared" si="41"/>
        <v>4453952.6500000004</v>
      </c>
    </row>
    <row r="121" spans="1:28">
      <c r="A121" t="s">
        <v>258</v>
      </c>
      <c r="B121" t="s">
        <v>999</v>
      </c>
      <c r="C121" t="s">
        <v>1300</v>
      </c>
      <c r="D121" t="s">
        <v>529</v>
      </c>
      <c r="E121" t="s">
        <v>651</v>
      </c>
      <c r="F121" t="s">
        <v>1145</v>
      </c>
      <c r="G121" t="s">
        <v>407</v>
      </c>
      <c r="H121" t="s">
        <v>18</v>
      </c>
      <c r="I121" s="44">
        <f t="shared" si="32"/>
        <v>71581</v>
      </c>
      <c r="J121" s="44">
        <v>1390</v>
      </c>
      <c r="K121" s="51">
        <f t="shared" si="33"/>
        <v>1.9418560791271428E-2</v>
      </c>
      <c r="L121" s="44">
        <v>15452</v>
      </c>
      <c r="M121" s="51">
        <f t="shared" si="34"/>
        <v>0.21586733909836409</v>
      </c>
      <c r="N121" s="45">
        <f t="shared" si="35"/>
        <v>88423.019418560798</v>
      </c>
      <c r="O121" s="44">
        <v>4334</v>
      </c>
      <c r="P121" s="51">
        <f t="shared" si="36"/>
        <v>6.0546793143431914E-2</v>
      </c>
      <c r="Q121" s="9"/>
      <c r="R121" s="44">
        <v>92757</v>
      </c>
      <c r="T121" s="50">
        <f>COUNT(R10:R121)</f>
        <v>112</v>
      </c>
      <c r="U121" s="51">
        <f>T121/A165</f>
        <v>0.74172185430463577</v>
      </c>
      <c r="V121" s="57" t="s">
        <v>396</v>
      </c>
      <c r="W121" s="44">
        <f t="shared" si="31"/>
        <v>17908567.600000001</v>
      </c>
      <c r="X121" s="44">
        <f t="shared" si="37"/>
        <v>895428.38000000012</v>
      </c>
      <c r="Y121" s="44">
        <f t="shared" si="38"/>
        <v>1790856.7600000002</v>
      </c>
      <c r="Z121" s="44">
        <f t="shared" si="39"/>
        <v>2686285.14</v>
      </c>
      <c r="AA121" s="44">
        <f t="shared" si="40"/>
        <v>3581713.5200000005</v>
      </c>
      <c r="AB121" s="44">
        <f t="shared" si="41"/>
        <v>4477141.9000000004</v>
      </c>
    </row>
    <row r="122" spans="1:28">
      <c r="A122" t="s">
        <v>261</v>
      </c>
      <c r="B122" t="s">
        <v>1002</v>
      </c>
      <c r="C122" t="s">
        <v>1303</v>
      </c>
      <c r="D122" t="s">
        <v>656</v>
      </c>
      <c r="E122" t="s">
        <v>655</v>
      </c>
      <c r="F122" t="s">
        <v>1133</v>
      </c>
      <c r="G122" t="s">
        <v>1154</v>
      </c>
      <c r="H122" t="s">
        <v>59</v>
      </c>
      <c r="I122" s="44">
        <f t="shared" si="32"/>
        <v>80802</v>
      </c>
      <c r="J122" s="44">
        <v>3746</v>
      </c>
      <c r="K122" s="51">
        <f t="shared" si="33"/>
        <v>4.6360238607955247E-2</v>
      </c>
      <c r="L122" s="45">
        <v>1435</v>
      </c>
      <c r="M122" s="51">
        <f t="shared" si="34"/>
        <v>1.7759461399470312E-2</v>
      </c>
      <c r="N122" s="45">
        <f t="shared" si="35"/>
        <v>85983.046360238601</v>
      </c>
      <c r="O122" s="44">
        <v>3946</v>
      </c>
      <c r="P122" s="51">
        <f t="shared" si="36"/>
        <v>4.8835424865721143E-2</v>
      </c>
      <c r="Q122" s="9"/>
      <c r="R122" s="44">
        <v>89929</v>
      </c>
      <c r="T122" s="50"/>
      <c r="U122" s="50"/>
      <c r="V122" s="50"/>
      <c r="W122" s="44">
        <f t="shared" si="31"/>
        <v>17998496.600000001</v>
      </c>
      <c r="X122" s="44">
        <f t="shared" si="37"/>
        <v>899924.83000000007</v>
      </c>
      <c r="Y122" s="44">
        <f t="shared" si="38"/>
        <v>1799849.6600000001</v>
      </c>
      <c r="Z122" s="44">
        <f t="shared" si="39"/>
        <v>2699774.49</v>
      </c>
      <c r="AA122" s="44">
        <f t="shared" si="40"/>
        <v>3599699.3200000003</v>
      </c>
      <c r="AB122" s="44">
        <f t="shared" si="41"/>
        <v>4499624.1500000004</v>
      </c>
    </row>
    <row r="123" spans="1:28">
      <c r="A123" t="s">
        <v>265</v>
      </c>
      <c r="B123" t="s">
        <v>1006</v>
      </c>
      <c r="C123" t="s">
        <v>1306</v>
      </c>
      <c r="D123" t="s">
        <v>662</v>
      </c>
      <c r="E123" t="s">
        <v>661</v>
      </c>
      <c r="F123" t="s">
        <v>1134</v>
      </c>
      <c r="G123" t="s">
        <v>407</v>
      </c>
      <c r="H123" t="s">
        <v>18</v>
      </c>
      <c r="I123" s="44">
        <f t="shared" si="32"/>
        <v>66072</v>
      </c>
      <c r="J123" s="44">
        <v>1574</v>
      </c>
      <c r="K123" s="51">
        <f t="shared" si="33"/>
        <v>2.3822496670299068E-2</v>
      </c>
      <c r="L123" s="44">
        <v>15921</v>
      </c>
      <c r="M123" s="51">
        <f t="shared" si="34"/>
        <v>0.2409644024700327</v>
      </c>
      <c r="N123" s="45">
        <f t="shared" si="35"/>
        <v>83567.023822496674</v>
      </c>
      <c r="O123" s="44">
        <v>3931</v>
      </c>
      <c r="P123" s="51">
        <f t="shared" si="36"/>
        <v>5.9495701658796467E-2</v>
      </c>
      <c r="Q123" s="9"/>
      <c r="R123" s="44">
        <v>87498</v>
      </c>
      <c r="T123" s="50"/>
      <c r="U123" s="50"/>
      <c r="V123" s="50"/>
      <c r="W123" s="44">
        <f t="shared" si="31"/>
        <v>18085994.600000001</v>
      </c>
      <c r="X123" s="44">
        <f t="shared" si="37"/>
        <v>904299.7300000001</v>
      </c>
      <c r="Y123" s="44">
        <f t="shared" si="38"/>
        <v>1808599.4600000002</v>
      </c>
      <c r="Z123" s="44">
        <f t="shared" si="39"/>
        <v>2712899.19</v>
      </c>
      <c r="AA123" s="44">
        <f t="shared" si="40"/>
        <v>3617198.9200000004</v>
      </c>
      <c r="AB123" s="44">
        <f t="shared" si="41"/>
        <v>4521498.6500000004</v>
      </c>
    </row>
    <row r="124" spans="1:28">
      <c r="A124" t="s">
        <v>266</v>
      </c>
      <c r="B124" t="s">
        <v>1007</v>
      </c>
      <c r="C124" t="s">
        <v>1307</v>
      </c>
      <c r="D124" t="s">
        <v>432</v>
      </c>
      <c r="E124" t="s">
        <v>663</v>
      </c>
      <c r="F124" t="s">
        <v>1148</v>
      </c>
      <c r="G124" t="s">
        <v>407</v>
      </c>
      <c r="H124" t="s">
        <v>18</v>
      </c>
      <c r="I124" s="44">
        <f t="shared" si="32"/>
        <v>71094</v>
      </c>
      <c r="J124" s="44">
        <v>1511</v>
      </c>
      <c r="K124" s="51">
        <f t="shared" si="33"/>
        <v>2.1253551635862379E-2</v>
      </c>
      <c r="L124" s="44">
        <v>9849</v>
      </c>
      <c r="M124" s="51">
        <f t="shared" si="34"/>
        <v>0.13853489745970124</v>
      </c>
      <c r="N124" s="45">
        <f t="shared" si="35"/>
        <v>82454.021253551633</v>
      </c>
      <c r="O124" s="44">
        <v>4334</v>
      </c>
      <c r="P124" s="51">
        <f t="shared" si="36"/>
        <v>6.0961543871494078E-2</v>
      </c>
      <c r="Q124" s="9"/>
      <c r="R124" s="44">
        <v>86788</v>
      </c>
      <c r="T124" s="50"/>
      <c r="U124" s="50"/>
      <c r="V124" s="50"/>
      <c r="W124" s="44">
        <f t="shared" si="31"/>
        <v>18172782.600000001</v>
      </c>
      <c r="X124" s="44">
        <f t="shared" si="37"/>
        <v>908639.13000000012</v>
      </c>
      <c r="Y124" s="44">
        <f t="shared" si="38"/>
        <v>1817278.2600000002</v>
      </c>
      <c r="Z124" s="44">
        <f t="shared" si="39"/>
        <v>2725917.39</v>
      </c>
      <c r="AA124" s="44">
        <f t="shared" si="40"/>
        <v>3634556.5200000005</v>
      </c>
      <c r="AB124" s="44">
        <f t="shared" si="41"/>
        <v>4543195.6500000004</v>
      </c>
    </row>
    <row r="125" spans="1:28">
      <c r="A125" t="s">
        <v>269</v>
      </c>
      <c r="B125" t="s">
        <v>1010</v>
      </c>
      <c r="C125" t="s">
        <v>1310</v>
      </c>
      <c r="D125" t="s">
        <v>668</v>
      </c>
      <c r="E125" t="s">
        <v>667</v>
      </c>
      <c r="F125" t="s">
        <v>1134</v>
      </c>
      <c r="G125" t="s">
        <v>64</v>
      </c>
      <c r="H125" t="s">
        <v>64</v>
      </c>
      <c r="I125" s="44">
        <f t="shared" si="32"/>
        <v>52970</v>
      </c>
      <c r="J125" s="44">
        <v>8518</v>
      </c>
      <c r="K125" s="51">
        <f t="shared" si="33"/>
        <v>0.16080800453086652</v>
      </c>
      <c r="L125" s="45">
        <v>17607</v>
      </c>
      <c r="M125" s="51">
        <f t="shared" si="34"/>
        <v>0.33239569567679816</v>
      </c>
      <c r="N125" s="45">
        <f t="shared" si="35"/>
        <v>79095.160808004526</v>
      </c>
      <c r="O125" s="44">
        <v>6919</v>
      </c>
      <c r="P125" s="51">
        <f t="shared" si="36"/>
        <v>0.1306211062865773</v>
      </c>
      <c r="Q125" s="9"/>
      <c r="R125" s="44">
        <v>86014</v>
      </c>
      <c r="T125" s="50"/>
      <c r="U125" s="50"/>
      <c r="V125" s="50"/>
      <c r="W125" s="44">
        <f t="shared" si="31"/>
        <v>18258796.600000001</v>
      </c>
      <c r="X125" s="44">
        <f t="shared" si="37"/>
        <v>912939.83000000007</v>
      </c>
      <c r="Y125" s="44">
        <f t="shared" si="38"/>
        <v>1825879.6600000001</v>
      </c>
      <c r="Z125" s="44">
        <f t="shared" si="39"/>
        <v>2738819.49</v>
      </c>
      <c r="AA125" s="44">
        <f t="shared" si="40"/>
        <v>3651759.3200000003</v>
      </c>
      <c r="AB125" s="44">
        <f t="shared" si="41"/>
        <v>4564699.1500000004</v>
      </c>
    </row>
    <row r="126" spans="1:28">
      <c r="A126" t="s">
        <v>270</v>
      </c>
      <c r="B126" t="s">
        <v>1011</v>
      </c>
      <c r="C126" t="s">
        <v>1311</v>
      </c>
      <c r="D126" t="s">
        <v>670</v>
      </c>
      <c r="E126" t="s">
        <v>669</v>
      </c>
      <c r="F126" t="s">
        <v>1132</v>
      </c>
      <c r="G126" t="s">
        <v>407</v>
      </c>
      <c r="H126" t="s">
        <v>18</v>
      </c>
      <c r="I126" s="44">
        <f t="shared" si="32"/>
        <v>62853</v>
      </c>
      <c r="J126" s="44">
        <v>1328</v>
      </c>
      <c r="K126" s="51">
        <f t="shared" si="33"/>
        <v>2.1128665298394668E-2</v>
      </c>
      <c r="L126" s="44">
        <v>16084</v>
      </c>
      <c r="M126" s="51">
        <f t="shared" si="34"/>
        <v>0.25589868423146073</v>
      </c>
      <c r="N126" s="45">
        <f t="shared" si="35"/>
        <v>80265.021128665307</v>
      </c>
      <c r="O126" s="44">
        <v>4992</v>
      </c>
      <c r="P126" s="51">
        <f t="shared" si="36"/>
        <v>7.9423416543363087E-2</v>
      </c>
      <c r="Q126" s="9"/>
      <c r="R126" s="44">
        <v>85257</v>
      </c>
      <c r="T126" s="50"/>
      <c r="U126" s="50"/>
      <c r="V126" s="50"/>
      <c r="W126" s="44">
        <f t="shared" si="31"/>
        <v>18344053.600000001</v>
      </c>
      <c r="X126" s="44">
        <f t="shared" si="37"/>
        <v>917202.68000000017</v>
      </c>
      <c r="Y126" s="44">
        <f t="shared" si="38"/>
        <v>1834405.3600000003</v>
      </c>
      <c r="Z126" s="44">
        <f t="shared" si="39"/>
        <v>2751608.04</v>
      </c>
      <c r="AA126" s="44">
        <f t="shared" si="40"/>
        <v>3668810.7200000007</v>
      </c>
      <c r="AB126" s="44">
        <f t="shared" si="41"/>
        <v>4586013.4000000004</v>
      </c>
    </row>
    <row r="127" spans="1:28">
      <c r="A127" t="s">
        <v>275</v>
      </c>
      <c r="B127" t="s">
        <v>1016</v>
      </c>
      <c r="C127" t="s">
        <v>1316</v>
      </c>
      <c r="D127" t="s">
        <v>678</v>
      </c>
      <c r="E127" t="s">
        <v>426</v>
      </c>
      <c r="F127" t="s">
        <v>1132</v>
      </c>
      <c r="G127" t="s">
        <v>415</v>
      </c>
      <c r="H127" t="s">
        <v>38</v>
      </c>
      <c r="I127" s="44">
        <f t="shared" si="32"/>
        <v>58378</v>
      </c>
      <c r="J127" s="44">
        <v>8367</v>
      </c>
      <c r="K127" s="51">
        <f t="shared" si="33"/>
        <v>0.14332454006646339</v>
      </c>
      <c r="L127" s="45">
        <v>13576</v>
      </c>
      <c r="M127" s="51">
        <f t="shared" si="34"/>
        <v>0.23255335914214259</v>
      </c>
      <c r="N127" s="45">
        <f t="shared" si="35"/>
        <v>80321.143324540069</v>
      </c>
      <c r="O127" s="44">
        <v>3188</v>
      </c>
      <c r="P127" s="51">
        <f t="shared" si="36"/>
        <v>5.4609613210455994E-2</v>
      </c>
      <c r="Q127" s="9"/>
      <c r="R127" s="44">
        <v>83509</v>
      </c>
      <c r="T127" s="50"/>
      <c r="U127" s="50"/>
      <c r="V127" s="50"/>
      <c r="W127" s="44">
        <f t="shared" si="31"/>
        <v>18427562.600000001</v>
      </c>
      <c r="X127" s="44">
        <f t="shared" si="37"/>
        <v>921378.13000000012</v>
      </c>
      <c r="Y127" s="44">
        <f t="shared" si="38"/>
        <v>1842756.2600000002</v>
      </c>
      <c r="Z127" s="44">
        <f t="shared" si="39"/>
        <v>2764134.39</v>
      </c>
      <c r="AA127" s="44">
        <f t="shared" si="40"/>
        <v>3685512.5200000005</v>
      </c>
      <c r="AB127" s="44">
        <f t="shared" si="41"/>
        <v>4606890.6500000004</v>
      </c>
    </row>
    <row r="128" spans="1:28">
      <c r="A128" t="s">
        <v>277</v>
      </c>
      <c r="B128" t="s">
        <v>1018</v>
      </c>
      <c r="C128" t="s">
        <v>1318</v>
      </c>
      <c r="D128" t="s">
        <v>648</v>
      </c>
      <c r="E128" t="s">
        <v>681</v>
      </c>
      <c r="F128" t="s">
        <v>1137</v>
      </c>
      <c r="G128" t="s">
        <v>43</v>
      </c>
      <c r="H128" t="s">
        <v>43</v>
      </c>
      <c r="I128" s="44">
        <f t="shared" si="32"/>
        <v>74635</v>
      </c>
      <c r="J128" s="44">
        <v>4658</v>
      </c>
      <c r="K128" s="51">
        <f t="shared" si="33"/>
        <v>6.2410397266697927E-2</v>
      </c>
      <c r="L128" s="45">
        <v>3326</v>
      </c>
      <c r="M128" s="51">
        <f t="shared" si="34"/>
        <v>4.4563542573859451E-2</v>
      </c>
      <c r="N128" s="45">
        <f t="shared" si="35"/>
        <v>82619.062410397266</v>
      </c>
      <c r="O128" s="44">
        <v>0</v>
      </c>
      <c r="P128" s="51">
        <f t="shared" si="36"/>
        <v>0</v>
      </c>
      <c r="Q128" s="9"/>
      <c r="R128" s="44">
        <v>82619</v>
      </c>
      <c r="T128" s="50"/>
      <c r="U128" s="50"/>
      <c r="V128" s="50"/>
      <c r="W128" s="44">
        <f t="shared" si="31"/>
        <v>18510181.600000001</v>
      </c>
      <c r="X128" s="44">
        <f t="shared" si="37"/>
        <v>925509.08000000007</v>
      </c>
      <c r="Y128" s="44">
        <f t="shared" si="38"/>
        <v>1851018.1600000001</v>
      </c>
      <c r="Z128" s="44">
        <f t="shared" si="39"/>
        <v>2776527.24</v>
      </c>
      <c r="AA128" s="44">
        <f t="shared" si="40"/>
        <v>3702036.3200000003</v>
      </c>
      <c r="AB128" s="44">
        <f t="shared" si="41"/>
        <v>4627545.4000000004</v>
      </c>
    </row>
    <row r="129" spans="1:28">
      <c r="A129" t="s">
        <v>279</v>
      </c>
      <c r="B129" t="s">
        <v>1020</v>
      </c>
      <c r="C129" t="s">
        <v>1320</v>
      </c>
      <c r="D129" t="s">
        <v>685</v>
      </c>
      <c r="E129" t="s">
        <v>684</v>
      </c>
      <c r="F129" t="s">
        <v>1133</v>
      </c>
      <c r="G129" t="s">
        <v>1423</v>
      </c>
      <c r="H129" t="s">
        <v>67</v>
      </c>
      <c r="I129" s="44">
        <f t="shared" si="32"/>
        <v>81544</v>
      </c>
      <c r="J129" s="44">
        <v>0</v>
      </c>
      <c r="K129" s="51">
        <f t="shared" si="33"/>
        <v>0</v>
      </c>
      <c r="L129" s="45">
        <v>0</v>
      </c>
      <c r="M129" s="51">
        <f t="shared" si="34"/>
        <v>0</v>
      </c>
      <c r="N129" s="45">
        <f t="shared" si="35"/>
        <v>81544</v>
      </c>
      <c r="O129" s="44">
        <v>0</v>
      </c>
      <c r="P129" s="51">
        <f t="shared" si="36"/>
        <v>0</v>
      </c>
      <c r="Q129" s="9"/>
      <c r="R129" s="44">
        <v>81544</v>
      </c>
      <c r="T129" s="50"/>
      <c r="U129" s="50"/>
      <c r="V129" s="50"/>
      <c r="W129" s="44">
        <f t="shared" si="31"/>
        <v>18591725.600000001</v>
      </c>
      <c r="X129" s="44">
        <f t="shared" si="37"/>
        <v>929586.28000000014</v>
      </c>
      <c r="Y129" s="44">
        <f t="shared" si="38"/>
        <v>1859172.5600000003</v>
      </c>
      <c r="Z129" s="44">
        <f t="shared" si="39"/>
        <v>2788758.8400000003</v>
      </c>
      <c r="AA129" s="44">
        <f t="shared" si="40"/>
        <v>3718345.1200000006</v>
      </c>
      <c r="AB129" s="44">
        <f t="shared" si="41"/>
        <v>4647931.4000000004</v>
      </c>
    </row>
    <row r="130" spans="1:28">
      <c r="A130" t="s">
        <v>217</v>
      </c>
      <c r="B130" t="s">
        <v>1022</v>
      </c>
      <c r="C130" t="s">
        <v>1322</v>
      </c>
      <c r="D130" t="s">
        <v>501</v>
      </c>
      <c r="E130" t="s">
        <v>587</v>
      </c>
      <c r="F130" t="s">
        <v>1136</v>
      </c>
      <c r="G130" t="s">
        <v>407</v>
      </c>
      <c r="H130" t="s">
        <v>18</v>
      </c>
      <c r="I130" s="44">
        <f t="shared" si="32"/>
        <v>69349</v>
      </c>
      <c r="J130" s="44">
        <v>1365</v>
      </c>
      <c r="K130" s="51">
        <f t="shared" si="33"/>
        <v>1.9683052387200969E-2</v>
      </c>
      <c r="L130" s="44">
        <v>6100</v>
      </c>
      <c r="M130" s="51">
        <f t="shared" si="34"/>
        <v>8.796089345196037E-2</v>
      </c>
      <c r="N130" s="45">
        <f t="shared" si="35"/>
        <v>76814.019683052393</v>
      </c>
      <c r="O130" s="44">
        <v>4128</v>
      </c>
      <c r="P130" s="51">
        <f t="shared" si="36"/>
        <v>5.9525011175359417E-2</v>
      </c>
      <c r="Q130" s="9"/>
      <c r="R130" s="44">
        <v>80942</v>
      </c>
      <c r="T130" s="50"/>
      <c r="U130" s="50"/>
      <c r="V130" s="50"/>
      <c r="W130" s="44">
        <f t="shared" si="31"/>
        <v>18672667.600000001</v>
      </c>
      <c r="X130" s="44">
        <f t="shared" si="37"/>
        <v>933633.38000000012</v>
      </c>
      <c r="Y130" s="44">
        <f t="shared" si="38"/>
        <v>1867266.7600000002</v>
      </c>
      <c r="Z130" s="44">
        <f t="shared" si="39"/>
        <v>2800900.14</v>
      </c>
      <c r="AA130" s="44">
        <f t="shared" si="40"/>
        <v>3734533.5200000005</v>
      </c>
      <c r="AB130" s="44">
        <f t="shared" si="41"/>
        <v>4668166.9000000004</v>
      </c>
    </row>
    <row r="131" spans="1:28">
      <c r="A131" t="s">
        <v>283</v>
      </c>
      <c r="B131" t="s">
        <v>1023</v>
      </c>
      <c r="C131" t="s">
        <v>1323</v>
      </c>
      <c r="D131" t="s">
        <v>689</v>
      </c>
      <c r="E131" t="s">
        <v>688</v>
      </c>
      <c r="F131" t="s">
        <v>1149</v>
      </c>
      <c r="G131" t="s">
        <v>415</v>
      </c>
      <c r="H131" t="s">
        <v>38</v>
      </c>
      <c r="I131" s="44">
        <f t="shared" si="32"/>
        <v>59931</v>
      </c>
      <c r="J131" s="44">
        <v>5336</v>
      </c>
      <c r="K131" s="51">
        <f t="shared" si="33"/>
        <v>8.9035724416412207E-2</v>
      </c>
      <c r="L131" s="45">
        <v>11614</v>
      </c>
      <c r="M131" s="51">
        <f t="shared" si="34"/>
        <v>0.19378952461997964</v>
      </c>
      <c r="N131" s="45">
        <f t="shared" si="35"/>
        <v>76881.089035724406</v>
      </c>
      <c r="O131" s="44">
        <v>3157</v>
      </c>
      <c r="P131" s="51">
        <f t="shared" si="36"/>
        <v>5.2677245498990506E-2</v>
      </c>
      <c r="Q131" s="9"/>
      <c r="R131" s="44">
        <v>80038</v>
      </c>
      <c r="T131" s="50">
        <f>COUNT(R10:R131)</f>
        <v>122</v>
      </c>
      <c r="U131" s="51">
        <f>T131/A165</f>
        <v>0.80794701986754969</v>
      </c>
      <c r="V131" s="52" t="s">
        <v>397</v>
      </c>
      <c r="W131" s="44">
        <f t="shared" si="31"/>
        <v>18752705.600000001</v>
      </c>
      <c r="X131" s="44">
        <f t="shared" si="37"/>
        <v>937635.28000000014</v>
      </c>
      <c r="Y131" s="44">
        <f t="shared" si="38"/>
        <v>1875270.5600000003</v>
      </c>
      <c r="Z131" s="44">
        <f t="shared" si="39"/>
        <v>2812905.8400000003</v>
      </c>
      <c r="AA131" s="44">
        <f t="shared" si="40"/>
        <v>3750541.1200000006</v>
      </c>
      <c r="AB131" s="44">
        <f t="shared" si="41"/>
        <v>4688176.4000000004</v>
      </c>
    </row>
    <row r="132" spans="1:28">
      <c r="A132" t="s">
        <v>285</v>
      </c>
      <c r="B132" t="s">
        <v>1025</v>
      </c>
      <c r="C132" t="s">
        <v>1325</v>
      </c>
      <c r="D132" t="s">
        <v>691</v>
      </c>
      <c r="E132" t="s">
        <v>690</v>
      </c>
      <c r="F132" t="s">
        <v>1137</v>
      </c>
      <c r="G132" t="s">
        <v>415</v>
      </c>
      <c r="H132" t="s">
        <v>38</v>
      </c>
      <c r="I132" s="44">
        <f t="shared" si="32"/>
        <v>61726</v>
      </c>
      <c r="J132" s="44">
        <v>3586</v>
      </c>
      <c r="K132" s="51">
        <f t="shared" si="33"/>
        <v>5.8095454103619222E-2</v>
      </c>
      <c r="L132" s="45">
        <v>10368</v>
      </c>
      <c r="M132" s="51">
        <f t="shared" si="34"/>
        <v>0.16796811716294593</v>
      </c>
      <c r="N132" s="45">
        <f t="shared" si="35"/>
        <v>75680.058095454093</v>
      </c>
      <c r="O132" s="44">
        <v>3295</v>
      </c>
      <c r="P132" s="51">
        <f t="shared" si="36"/>
        <v>5.3381071185561998E-2</v>
      </c>
      <c r="Q132" s="9"/>
      <c r="R132" s="44">
        <v>78975</v>
      </c>
      <c r="T132" s="50"/>
      <c r="U132" s="50"/>
      <c r="V132" s="50"/>
      <c r="W132" s="44">
        <f t="shared" si="31"/>
        <v>18831680.600000001</v>
      </c>
      <c r="X132" s="44">
        <f t="shared" si="37"/>
        <v>941584.03000000014</v>
      </c>
      <c r="Y132" s="44">
        <f t="shared" si="38"/>
        <v>1883168.0600000003</v>
      </c>
      <c r="Z132" s="44">
        <f t="shared" si="39"/>
        <v>2824752.0900000003</v>
      </c>
      <c r="AA132" s="44">
        <f t="shared" si="40"/>
        <v>3766336.1200000006</v>
      </c>
      <c r="AB132" s="44">
        <f t="shared" si="41"/>
        <v>4707920.1500000004</v>
      </c>
    </row>
    <row r="133" spans="1:28">
      <c r="A133" t="s">
        <v>292</v>
      </c>
      <c r="B133" t="s">
        <v>1032</v>
      </c>
      <c r="C133" t="s">
        <v>1331</v>
      </c>
      <c r="D133" t="s">
        <v>700</v>
      </c>
      <c r="E133" t="s">
        <v>699</v>
      </c>
      <c r="F133" t="s">
        <v>1148</v>
      </c>
      <c r="G133" t="s">
        <v>418</v>
      </c>
      <c r="H133" t="s">
        <v>75</v>
      </c>
      <c r="I133" s="44">
        <f t="shared" si="32"/>
        <v>70267</v>
      </c>
      <c r="J133" s="44">
        <v>943</v>
      </c>
      <c r="K133" s="51">
        <f t="shared" si="33"/>
        <v>1.3420239941935759E-2</v>
      </c>
      <c r="L133" s="45">
        <v>426</v>
      </c>
      <c r="M133" s="51">
        <f t="shared" si="34"/>
        <v>6.0625898359115945E-3</v>
      </c>
      <c r="N133" s="45">
        <f t="shared" si="35"/>
        <v>71636.013420239935</v>
      </c>
      <c r="O133" s="44">
        <v>3762</v>
      </c>
      <c r="P133" s="51">
        <f t="shared" si="36"/>
        <v>5.3538645452346052E-2</v>
      </c>
      <c r="Q133" s="9"/>
      <c r="R133" s="44">
        <v>75398</v>
      </c>
      <c r="T133" s="50"/>
      <c r="U133" s="50"/>
      <c r="V133" s="50"/>
      <c r="W133" s="44">
        <f t="shared" si="31"/>
        <v>18907078.600000001</v>
      </c>
      <c r="X133" s="44">
        <f t="shared" si="37"/>
        <v>945353.93000000017</v>
      </c>
      <c r="Y133" s="44">
        <f t="shared" si="38"/>
        <v>1890707.8600000003</v>
      </c>
      <c r="Z133" s="44">
        <f t="shared" si="39"/>
        <v>2836061.79</v>
      </c>
      <c r="AA133" s="44">
        <f t="shared" si="40"/>
        <v>3781415.7200000007</v>
      </c>
      <c r="AB133" s="44">
        <f t="shared" si="41"/>
        <v>4726769.6500000004</v>
      </c>
    </row>
    <row r="134" spans="1:28">
      <c r="A134" t="s">
        <v>297</v>
      </c>
      <c r="B134" t="s">
        <v>1037</v>
      </c>
      <c r="C134" t="s">
        <v>1336</v>
      </c>
      <c r="D134" t="s">
        <v>648</v>
      </c>
      <c r="E134" t="s">
        <v>707</v>
      </c>
      <c r="F134" t="s">
        <v>1130</v>
      </c>
      <c r="G134" t="s">
        <v>415</v>
      </c>
      <c r="H134" t="s">
        <v>38</v>
      </c>
      <c r="I134" s="44">
        <f t="shared" si="32"/>
        <v>59931</v>
      </c>
      <c r="J134" s="44">
        <v>1752</v>
      </c>
      <c r="K134" s="51">
        <f t="shared" si="33"/>
        <v>2.9233618661460681E-2</v>
      </c>
      <c r="L134" s="45">
        <v>8829</v>
      </c>
      <c r="M134" s="51">
        <f t="shared" si="34"/>
        <v>0.14731941732992943</v>
      </c>
      <c r="N134" s="45">
        <f t="shared" si="35"/>
        <v>70512.029233618669</v>
      </c>
      <c r="O134" s="44">
        <v>3111</v>
      </c>
      <c r="P134" s="51">
        <f t="shared" si="36"/>
        <v>5.1909696150573156E-2</v>
      </c>
      <c r="Q134" s="9"/>
      <c r="R134" s="44">
        <v>73623</v>
      </c>
      <c r="T134" s="50"/>
      <c r="U134" s="50"/>
      <c r="V134" s="50"/>
      <c r="W134" s="44">
        <f t="shared" si="31"/>
        <v>18980701.600000001</v>
      </c>
      <c r="X134" s="44">
        <f t="shared" si="37"/>
        <v>949035.08000000007</v>
      </c>
      <c r="Y134" s="44">
        <f t="shared" si="38"/>
        <v>1898070.1600000001</v>
      </c>
      <c r="Z134" s="44">
        <f t="shared" si="39"/>
        <v>2847105.24</v>
      </c>
      <c r="AA134" s="44">
        <f t="shared" si="40"/>
        <v>3796140.3200000003</v>
      </c>
      <c r="AB134" s="44">
        <f t="shared" si="41"/>
        <v>4745175.4000000004</v>
      </c>
    </row>
    <row r="135" spans="1:28">
      <c r="A135" t="s">
        <v>303</v>
      </c>
      <c r="B135" t="s">
        <v>1043</v>
      </c>
      <c r="C135" t="s">
        <v>1342</v>
      </c>
      <c r="D135" t="s">
        <v>717</v>
      </c>
      <c r="E135" t="s">
        <v>716</v>
      </c>
      <c r="F135" t="s">
        <v>1137</v>
      </c>
      <c r="G135" t="s">
        <v>407</v>
      </c>
      <c r="H135" t="s">
        <v>18</v>
      </c>
      <c r="I135" s="44">
        <f t="shared" si="32"/>
        <v>48438</v>
      </c>
      <c r="J135" s="44">
        <v>12206</v>
      </c>
      <c r="K135" s="51">
        <f t="shared" si="33"/>
        <v>0.25199223749948385</v>
      </c>
      <c r="L135" s="44">
        <v>5340</v>
      </c>
      <c r="M135" s="51">
        <f t="shared" si="34"/>
        <v>0.11024402328750155</v>
      </c>
      <c r="N135" s="45">
        <f t="shared" si="35"/>
        <v>65984.251992237492</v>
      </c>
      <c r="O135" s="44">
        <v>5196</v>
      </c>
      <c r="P135" s="51">
        <f t="shared" si="36"/>
        <v>0.10727115074941163</v>
      </c>
      <c r="Q135" s="9"/>
      <c r="R135" s="44">
        <v>71180</v>
      </c>
      <c r="T135" s="50">
        <f>COUNT(R10:R135)</f>
        <v>126</v>
      </c>
      <c r="U135" s="51">
        <f>T135/A165</f>
        <v>0.83443708609271527</v>
      </c>
      <c r="V135" s="52" t="s">
        <v>398</v>
      </c>
      <c r="W135" s="44">
        <f t="shared" si="31"/>
        <v>19051881.600000001</v>
      </c>
      <c r="X135" s="44">
        <f t="shared" si="37"/>
        <v>952594.08000000007</v>
      </c>
      <c r="Y135" s="44">
        <f t="shared" si="38"/>
        <v>1905188.1600000001</v>
      </c>
      <c r="Z135" s="44">
        <f t="shared" si="39"/>
        <v>2857782.24</v>
      </c>
      <c r="AA135" s="44">
        <f t="shared" si="40"/>
        <v>3810376.3200000003</v>
      </c>
      <c r="AB135" s="44">
        <f t="shared" si="41"/>
        <v>4762970.4000000004</v>
      </c>
    </row>
    <row r="136" spans="1:28">
      <c r="A136" t="s">
        <v>305</v>
      </c>
      <c r="B136" t="s">
        <v>1045</v>
      </c>
      <c r="C136" t="s">
        <v>1288</v>
      </c>
      <c r="D136" t="s">
        <v>545</v>
      </c>
      <c r="E136" t="s">
        <v>719</v>
      </c>
      <c r="F136" t="s">
        <v>1133</v>
      </c>
      <c r="G136" t="s">
        <v>407</v>
      </c>
      <c r="H136" t="s">
        <v>18</v>
      </c>
      <c r="I136" s="44">
        <f t="shared" si="32"/>
        <v>60164</v>
      </c>
      <c r="J136" s="44">
        <v>1735</v>
      </c>
      <c r="K136" s="51">
        <f t="shared" si="33"/>
        <v>2.8837843228508742E-2</v>
      </c>
      <c r="L136" s="44">
        <v>1898</v>
      </c>
      <c r="M136" s="51">
        <f t="shared" si="34"/>
        <v>3.1547104580812446E-2</v>
      </c>
      <c r="N136" s="45">
        <f t="shared" si="35"/>
        <v>63797.028837843231</v>
      </c>
      <c r="O136" s="44">
        <v>4397</v>
      </c>
      <c r="P136" s="51">
        <f t="shared" si="36"/>
        <v>7.308357157103916E-2</v>
      </c>
      <c r="Q136" s="9"/>
      <c r="R136" s="44">
        <v>68194</v>
      </c>
      <c r="T136" s="50"/>
      <c r="U136" s="50"/>
      <c r="V136" s="50"/>
      <c r="W136" s="44">
        <f t="shared" si="31"/>
        <v>19120075.600000001</v>
      </c>
      <c r="X136" s="44">
        <f t="shared" si="37"/>
        <v>956003.78000000014</v>
      </c>
      <c r="Y136" s="44">
        <f t="shared" si="38"/>
        <v>1912007.5600000003</v>
      </c>
      <c r="Z136" s="44">
        <f t="shared" si="39"/>
        <v>2868011.3400000003</v>
      </c>
      <c r="AA136" s="44">
        <f t="shared" si="40"/>
        <v>3824015.1200000006</v>
      </c>
      <c r="AB136" s="44">
        <f t="shared" si="41"/>
        <v>4780018.9000000004</v>
      </c>
    </row>
    <row r="137" spans="1:28">
      <c r="A137" t="s">
        <v>306</v>
      </c>
      <c r="B137" t="s">
        <v>1046</v>
      </c>
      <c r="C137" t="s">
        <v>1344</v>
      </c>
      <c r="D137" t="s">
        <v>720</v>
      </c>
      <c r="E137" t="s">
        <v>497</v>
      </c>
      <c r="F137" t="s">
        <v>1134</v>
      </c>
      <c r="G137" t="s">
        <v>64</v>
      </c>
      <c r="H137" t="s">
        <v>64</v>
      </c>
      <c r="I137" s="44">
        <f t="shared" si="32"/>
        <v>52879</v>
      </c>
      <c r="J137" s="44">
        <v>5130</v>
      </c>
      <c r="K137" s="51">
        <f t="shared" si="33"/>
        <v>9.7013937479906956E-2</v>
      </c>
      <c r="L137" s="45">
        <v>6170</v>
      </c>
      <c r="M137" s="51">
        <f t="shared" si="34"/>
        <v>0.11668148036082376</v>
      </c>
      <c r="N137" s="45">
        <f t="shared" si="35"/>
        <v>64179.097013937477</v>
      </c>
      <c r="O137" s="44">
        <v>3863</v>
      </c>
      <c r="P137" s="51">
        <f t="shared" si="36"/>
        <v>7.3053575143251573E-2</v>
      </c>
      <c r="Q137" s="9"/>
      <c r="R137" s="44">
        <v>68042</v>
      </c>
      <c r="T137" s="50"/>
      <c r="U137" s="50"/>
      <c r="V137" s="50"/>
      <c r="W137" s="44">
        <f t="shared" si="31"/>
        <v>19188117.600000001</v>
      </c>
      <c r="X137" s="44">
        <f t="shared" si="37"/>
        <v>959405.88000000012</v>
      </c>
      <c r="Y137" s="44">
        <f t="shared" si="38"/>
        <v>1918811.7600000002</v>
      </c>
      <c r="Z137" s="44">
        <f t="shared" si="39"/>
        <v>2878217.64</v>
      </c>
      <c r="AA137" s="44">
        <f t="shared" si="40"/>
        <v>3837623.5200000005</v>
      </c>
      <c r="AB137" s="44">
        <f t="shared" si="41"/>
        <v>4797029.4000000004</v>
      </c>
    </row>
    <row r="138" spans="1:28">
      <c r="A138" t="s">
        <v>307</v>
      </c>
      <c r="B138" t="s">
        <v>1047</v>
      </c>
      <c r="C138" t="s">
        <v>1345</v>
      </c>
      <c r="D138" t="s">
        <v>722</v>
      </c>
      <c r="E138" t="s">
        <v>721</v>
      </c>
      <c r="F138" t="s">
        <v>1145</v>
      </c>
      <c r="G138" t="s">
        <v>84</v>
      </c>
      <c r="H138" t="s">
        <v>84</v>
      </c>
      <c r="I138" s="44">
        <f t="shared" ref="I138:I160" si="42">R138-O138-J138-L138</f>
        <v>48137</v>
      </c>
      <c r="J138" s="44">
        <v>5149</v>
      </c>
      <c r="K138" s="51">
        <f t="shared" ref="K138:K160" si="43">J138/I138</f>
        <v>0.10696553586638137</v>
      </c>
      <c r="L138" s="45">
        <v>9372</v>
      </c>
      <c r="M138" s="51">
        <f t="shared" ref="M138:M160" si="44">L138/I138</f>
        <v>0.19469430999023621</v>
      </c>
      <c r="N138" s="45">
        <f t="shared" ref="N138:N160" si="45">SUM(I138:L138)</f>
        <v>62658.106965535866</v>
      </c>
      <c r="O138" s="44">
        <v>5095</v>
      </c>
      <c r="P138" s="51">
        <f t="shared" ref="P138:P160" si="46">O138/I138</f>
        <v>0.1058437376654133</v>
      </c>
      <c r="Q138" s="9"/>
      <c r="R138" s="44">
        <v>67753</v>
      </c>
      <c r="T138" s="50"/>
      <c r="U138" s="50"/>
      <c r="V138" s="50"/>
      <c r="W138" s="44">
        <f t="shared" si="31"/>
        <v>19255870.600000001</v>
      </c>
      <c r="X138" s="44">
        <f t="shared" ref="X138:X160" si="47">0.05*W138</f>
        <v>962793.53000000014</v>
      </c>
      <c r="Y138" s="44">
        <f t="shared" ref="Y138:Y160" si="48">0.1*W138</f>
        <v>1925587.0600000003</v>
      </c>
      <c r="Z138" s="44">
        <f t="shared" ref="Z138:Z160" si="49">0.15*W138</f>
        <v>2888380.5900000003</v>
      </c>
      <c r="AA138" s="44">
        <f t="shared" ref="AA138:AA160" si="50">0.2*W138</f>
        <v>3851174.1200000006</v>
      </c>
      <c r="AB138" s="44">
        <f t="shared" ref="AB138:AB160" si="51">0.25*W138</f>
        <v>4813967.6500000004</v>
      </c>
    </row>
    <row r="139" spans="1:28">
      <c r="A139" t="s">
        <v>308</v>
      </c>
      <c r="B139" t="s">
        <v>1048</v>
      </c>
      <c r="C139" t="s">
        <v>1346</v>
      </c>
      <c r="D139" t="s">
        <v>724</v>
      </c>
      <c r="E139" t="s">
        <v>723</v>
      </c>
      <c r="F139" t="s">
        <v>1144</v>
      </c>
      <c r="G139" t="s">
        <v>64</v>
      </c>
      <c r="H139" t="s">
        <v>64</v>
      </c>
      <c r="I139" s="44">
        <f t="shared" si="42"/>
        <v>55944</v>
      </c>
      <c r="J139" s="44">
        <v>3326</v>
      </c>
      <c r="K139" s="51">
        <f t="shared" si="43"/>
        <v>5.9452309452309456E-2</v>
      </c>
      <c r="L139" s="45">
        <v>5432</v>
      </c>
      <c r="M139" s="51">
        <f t="shared" si="44"/>
        <v>9.7097097097097101E-2</v>
      </c>
      <c r="N139" s="45">
        <f t="shared" si="45"/>
        <v>64702.059452309455</v>
      </c>
      <c r="O139" s="44">
        <v>2962</v>
      </c>
      <c r="P139" s="51">
        <f t="shared" si="46"/>
        <v>5.2945802945802943E-2</v>
      </c>
      <c r="Q139" s="9"/>
      <c r="R139" s="44">
        <v>67664</v>
      </c>
      <c r="T139" s="50"/>
      <c r="U139" s="50"/>
      <c r="V139" s="50"/>
      <c r="W139" s="44">
        <f t="shared" si="31"/>
        <v>19323534.600000001</v>
      </c>
      <c r="X139" s="44">
        <f t="shared" si="47"/>
        <v>966176.7300000001</v>
      </c>
      <c r="Y139" s="44">
        <f t="shared" si="48"/>
        <v>1932353.4600000002</v>
      </c>
      <c r="Z139" s="44">
        <f t="shared" si="49"/>
        <v>2898530.19</v>
      </c>
      <c r="AA139" s="44">
        <f t="shared" si="50"/>
        <v>3864706.9200000004</v>
      </c>
      <c r="AB139" s="44">
        <f t="shared" si="51"/>
        <v>4830883.6500000004</v>
      </c>
    </row>
    <row r="140" spans="1:28">
      <c r="A140" t="s">
        <v>311</v>
      </c>
      <c r="B140" t="s">
        <v>1051</v>
      </c>
      <c r="C140" t="s">
        <v>1349</v>
      </c>
      <c r="D140" t="s">
        <v>730</v>
      </c>
      <c r="E140" t="s">
        <v>729</v>
      </c>
      <c r="F140" t="s">
        <v>1144</v>
      </c>
      <c r="G140" t="s">
        <v>415</v>
      </c>
      <c r="H140" t="s">
        <v>38</v>
      </c>
      <c r="I140" s="44">
        <f t="shared" si="42"/>
        <v>52064</v>
      </c>
      <c r="J140" s="44">
        <v>2433</v>
      </c>
      <c r="K140" s="51">
        <f t="shared" si="43"/>
        <v>4.673094652735095E-2</v>
      </c>
      <c r="L140" s="45">
        <v>9721</v>
      </c>
      <c r="M140" s="51">
        <f t="shared" si="44"/>
        <v>0.18671250768285189</v>
      </c>
      <c r="N140" s="45">
        <f t="shared" si="45"/>
        <v>64218.046730946524</v>
      </c>
      <c r="O140" s="44">
        <v>2780</v>
      </c>
      <c r="P140" s="51">
        <f t="shared" si="46"/>
        <v>5.3395820528580211E-2</v>
      </c>
      <c r="Q140" s="9"/>
      <c r="R140" s="44">
        <v>66998</v>
      </c>
      <c r="T140" s="50"/>
      <c r="U140" s="50"/>
      <c r="V140" s="50"/>
      <c r="W140" s="44">
        <f t="shared" ref="W140:W160" si="52">W139+R140</f>
        <v>19390532.600000001</v>
      </c>
      <c r="X140" s="44">
        <f t="shared" si="47"/>
        <v>969526.63000000012</v>
      </c>
      <c r="Y140" s="44">
        <f t="shared" si="48"/>
        <v>1939053.2600000002</v>
      </c>
      <c r="Z140" s="44">
        <f t="shared" si="49"/>
        <v>2908579.89</v>
      </c>
      <c r="AA140" s="44">
        <f t="shared" si="50"/>
        <v>3878106.5200000005</v>
      </c>
      <c r="AB140" s="44">
        <f t="shared" si="51"/>
        <v>4847633.1500000004</v>
      </c>
    </row>
    <row r="141" spans="1:28">
      <c r="A141" t="s">
        <v>312</v>
      </c>
      <c r="B141" t="s">
        <v>1052</v>
      </c>
      <c r="C141" t="s">
        <v>1350</v>
      </c>
      <c r="D141" t="s">
        <v>732</v>
      </c>
      <c r="E141" t="s">
        <v>731</v>
      </c>
      <c r="F141" t="s">
        <v>1146</v>
      </c>
      <c r="G141" t="s">
        <v>64</v>
      </c>
      <c r="H141" t="s">
        <v>64</v>
      </c>
      <c r="I141" s="44">
        <f t="shared" si="42"/>
        <v>54927</v>
      </c>
      <c r="J141" s="44">
        <v>3618</v>
      </c>
      <c r="K141" s="51">
        <f t="shared" si="43"/>
        <v>6.5869244633786656E-2</v>
      </c>
      <c r="L141" s="45">
        <v>3878</v>
      </c>
      <c r="M141" s="51">
        <f t="shared" si="44"/>
        <v>7.0602800080106318E-2</v>
      </c>
      <c r="N141" s="45">
        <f t="shared" si="45"/>
        <v>62423.06586924463</v>
      </c>
      <c r="O141" s="44">
        <v>4442</v>
      </c>
      <c r="P141" s="51">
        <f t="shared" si="46"/>
        <v>8.0870974202122817E-2</v>
      </c>
      <c r="Q141" s="9"/>
      <c r="R141" s="44">
        <v>66865</v>
      </c>
      <c r="T141" s="50"/>
      <c r="U141" s="50"/>
      <c r="V141" s="50"/>
      <c r="W141" s="44">
        <f t="shared" si="52"/>
        <v>19457397.600000001</v>
      </c>
      <c r="X141" s="44">
        <f t="shared" si="47"/>
        <v>972869.88000000012</v>
      </c>
      <c r="Y141" s="44">
        <f t="shared" si="48"/>
        <v>1945739.7600000002</v>
      </c>
      <c r="Z141" s="44">
        <f t="shared" si="49"/>
        <v>2918609.64</v>
      </c>
      <c r="AA141" s="44">
        <f t="shared" si="50"/>
        <v>3891479.5200000005</v>
      </c>
      <c r="AB141" s="44">
        <f t="shared" si="51"/>
        <v>4864349.4000000004</v>
      </c>
    </row>
    <row r="142" spans="1:28">
      <c r="A142" t="s">
        <v>314</v>
      </c>
      <c r="B142" t="s">
        <v>1054</v>
      </c>
      <c r="C142" t="s">
        <v>1352</v>
      </c>
      <c r="D142" t="s">
        <v>736</v>
      </c>
      <c r="E142" t="s">
        <v>735</v>
      </c>
      <c r="F142" t="s">
        <v>1136</v>
      </c>
      <c r="G142" t="s">
        <v>415</v>
      </c>
      <c r="H142" t="s">
        <v>86</v>
      </c>
      <c r="I142" s="44">
        <f t="shared" si="42"/>
        <v>46930</v>
      </c>
      <c r="J142" s="44">
        <v>4545</v>
      </c>
      <c r="K142" s="51">
        <f t="shared" si="43"/>
        <v>9.6846366929469421E-2</v>
      </c>
      <c r="L142" s="45">
        <v>12126</v>
      </c>
      <c r="M142" s="51">
        <f t="shared" si="44"/>
        <v>0.25838482846793098</v>
      </c>
      <c r="N142" s="45">
        <f t="shared" si="45"/>
        <v>63601.096846366927</v>
      </c>
      <c r="O142" s="44">
        <v>2519</v>
      </c>
      <c r="P142" s="51">
        <f t="shared" si="46"/>
        <v>5.3675687193692735E-2</v>
      </c>
      <c r="Q142" s="9"/>
      <c r="R142" s="44">
        <v>66120</v>
      </c>
      <c r="T142" s="50"/>
      <c r="U142" s="50"/>
      <c r="V142" s="50"/>
      <c r="W142" s="44">
        <f t="shared" si="52"/>
        <v>19523517.600000001</v>
      </c>
      <c r="X142" s="44">
        <f t="shared" si="47"/>
        <v>976175.88000000012</v>
      </c>
      <c r="Y142" s="44">
        <f t="shared" si="48"/>
        <v>1952351.7600000002</v>
      </c>
      <c r="Z142" s="44">
        <f t="shared" si="49"/>
        <v>2928527.64</v>
      </c>
      <c r="AA142" s="44">
        <f t="shared" si="50"/>
        <v>3904703.5200000005</v>
      </c>
      <c r="AB142" s="44">
        <f t="shared" si="51"/>
        <v>4880879.4000000004</v>
      </c>
    </row>
    <row r="143" spans="1:28">
      <c r="A143" t="s">
        <v>317</v>
      </c>
      <c r="B143" t="s">
        <v>1057</v>
      </c>
      <c r="C143" t="s">
        <v>1355</v>
      </c>
      <c r="D143" t="s">
        <v>507</v>
      </c>
      <c r="E143" t="s">
        <v>739</v>
      </c>
      <c r="F143" t="s">
        <v>1132</v>
      </c>
      <c r="G143" t="s">
        <v>89</v>
      </c>
      <c r="H143" t="s">
        <v>89</v>
      </c>
      <c r="I143" s="44">
        <f t="shared" si="42"/>
        <v>54431</v>
      </c>
      <c r="J143" s="44">
        <v>4978</v>
      </c>
      <c r="K143" s="51">
        <f t="shared" si="43"/>
        <v>9.1455236905439913E-2</v>
      </c>
      <c r="L143" s="45">
        <v>568</v>
      </c>
      <c r="M143" s="51">
        <f t="shared" si="44"/>
        <v>1.043522992412412E-2</v>
      </c>
      <c r="N143" s="45">
        <f t="shared" si="45"/>
        <v>59977.091455236907</v>
      </c>
      <c r="O143" s="44">
        <v>4259</v>
      </c>
      <c r="P143" s="51">
        <f t="shared" si="46"/>
        <v>7.8245852547261671E-2</v>
      </c>
      <c r="Q143" s="9"/>
      <c r="R143" s="44">
        <v>64236</v>
      </c>
      <c r="T143" s="50"/>
      <c r="U143" s="50"/>
      <c r="V143" s="50"/>
      <c r="W143" s="44">
        <f t="shared" si="52"/>
        <v>19587753.600000001</v>
      </c>
      <c r="X143" s="44">
        <f t="shared" si="47"/>
        <v>979387.68000000017</v>
      </c>
      <c r="Y143" s="44">
        <f t="shared" si="48"/>
        <v>1958775.3600000003</v>
      </c>
      <c r="Z143" s="44">
        <f t="shared" si="49"/>
        <v>2938163.04</v>
      </c>
      <c r="AA143" s="44">
        <f t="shared" si="50"/>
        <v>3917550.7200000007</v>
      </c>
      <c r="AB143" s="44">
        <f t="shared" si="51"/>
        <v>4896938.4000000004</v>
      </c>
    </row>
    <row r="144" spans="1:28">
      <c r="A144" t="s">
        <v>319</v>
      </c>
      <c r="B144" t="s">
        <v>1059</v>
      </c>
      <c r="C144" t="s">
        <v>1357</v>
      </c>
      <c r="D144" t="s">
        <v>743</v>
      </c>
      <c r="E144" t="s">
        <v>742</v>
      </c>
      <c r="F144" t="s">
        <v>1134</v>
      </c>
      <c r="G144" t="s">
        <v>407</v>
      </c>
      <c r="H144" t="s">
        <v>18</v>
      </c>
      <c r="I144" s="44">
        <f t="shared" si="42"/>
        <v>58189</v>
      </c>
      <c r="J144" s="44">
        <v>828</v>
      </c>
      <c r="K144" s="51">
        <f t="shared" si="43"/>
        <v>1.4229493546890305E-2</v>
      </c>
      <c r="L144" s="44">
        <v>3066</v>
      </c>
      <c r="M144" s="51">
        <f t="shared" si="44"/>
        <v>5.2690371032325697E-2</v>
      </c>
      <c r="N144" s="45">
        <f t="shared" si="45"/>
        <v>62083.01422949355</v>
      </c>
      <c r="O144" s="44">
        <v>1872</v>
      </c>
      <c r="P144" s="51">
        <f t="shared" si="46"/>
        <v>3.2171028888621563E-2</v>
      </c>
      <c r="Q144" s="9"/>
      <c r="R144" s="44">
        <v>63955</v>
      </c>
      <c r="T144" s="50"/>
      <c r="U144" s="50"/>
      <c r="V144" s="50"/>
      <c r="W144" s="44">
        <f t="shared" si="52"/>
        <v>19651708.600000001</v>
      </c>
      <c r="X144" s="44">
        <f t="shared" si="47"/>
        <v>982585.43000000017</v>
      </c>
      <c r="Y144" s="44">
        <f t="shared" si="48"/>
        <v>1965170.8600000003</v>
      </c>
      <c r="Z144" s="44">
        <f t="shared" si="49"/>
        <v>2947756.29</v>
      </c>
      <c r="AA144" s="44">
        <f t="shared" si="50"/>
        <v>3930341.7200000007</v>
      </c>
      <c r="AB144" s="44">
        <f t="shared" si="51"/>
        <v>4912927.1500000004</v>
      </c>
    </row>
    <row r="145" spans="1:28">
      <c r="A145" t="s">
        <v>320</v>
      </c>
      <c r="B145" t="s">
        <v>1060</v>
      </c>
      <c r="C145" t="s">
        <v>1358</v>
      </c>
      <c r="D145" t="s">
        <v>477</v>
      </c>
      <c r="E145" t="s">
        <v>744</v>
      </c>
      <c r="F145" t="s">
        <v>1137</v>
      </c>
      <c r="G145" t="s">
        <v>64</v>
      </c>
      <c r="H145" t="s">
        <v>64</v>
      </c>
      <c r="I145" s="44">
        <f t="shared" si="42"/>
        <v>53531</v>
      </c>
      <c r="J145" s="44">
        <v>1608</v>
      </c>
      <c r="K145" s="51">
        <f t="shared" si="43"/>
        <v>3.003866918234294E-2</v>
      </c>
      <c r="L145" s="45">
        <v>6123</v>
      </c>
      <c r="M145" s="51">
        <f t="shared" si="44"/>
        <v>0.11438232052455587</v>
      </c>
      <c r="N145" s="45">
        <f t="shared" si="45"/>
        <v>61262.030038669182</v>
      </c>
      <c r="O145" s="44">
        <v>2598</v>
      </c>
      <c r="P145" s="51">
        <f t="shared" si="46"/>
        <v>4.853262595505408E-2</v>
      </c>
      <c r="Q145" s="9"/>
      <c r="R145" s="44">
        <v>63860</v>
      </c>
      <c r="T145" s="50"/>
      <c r="U145" s="50"/>
      <c r="V145" s="50"/>
      <c r="W145" s="44">
        <f t="shared" si="52"/>
        <v>19715568.600000001</v>
      </c>
      <c r="X145" s="44">
        <f t="shared" si="47"/>
        <v>985778.43000000017</v>
      </c>
      <c r="Y145" s="44">
        <f t="shared" si="48"/>
        <v>1971556.8600000003</v>
      </c>
      <c r="Z145" s="44">
        <f t="shared" si="49"/>
        <v>2957335.29</v>
      </c>
      <c r="AA145" s="44">
        <f t="shared" si="50"/>
        <v>3943113.7200000007</v>
      </c>
      <c r="AB145" s="44">
        <f t="shared" si="51"/>
        <v>4928892.1500000004</v>
      </c>
    </row>
    <row r="146" spans="1:28">
      <c r="A146" t="s">
        <v>321</v>
      </c>
      <c r="B146" t="s">
        <v>1061</v>
      </c>
      <c r="C146" t="s">
        <v>1359</v>
      </c>
      <c r="D146" t="s">
        <v>746</v>
      </c>
      <c r="E146" t="s">
        <v>745</v>
      </c>
      <c r="F146" t="s">
        <v>1141</v>
      </c>
      <c r="G146" t="s">
        <v>417</v>
      </c>
      <c r="H146" t="s">
        <v>90</v>
      </c>
      <c r="I146" s="44">
        <f t="shared" si="42"/>
        <v>56717</v>
      </c>
      <c r="J146" s="44">
        <v>3075</v>
      </c>
      <c r="K146" s="51">
        <f t="shared" si="43"/>
        <v>5.4216548830156745E-2</v>
      </c>
      <c r="L146" s="45">
        <v>773</v>
      </c>
      <c r="M146" s="51">
        <f t="shared" si="44"/>
        <v>1.3629070649011759E-2</v>
      </c>
      <c r="N146" s="45">
        <f t="shared" si="45"/>
        <v>60565.05421654883</v>
      </c>
      <c r="O146" s="44">
        <v>3061</v>
      </c>
      <c r="P146" s="51">
        <f t="shared" si="46"/>
        <v>5.3969709258247088E-2</v>
      </c>
      <c r="Q146" s="9"/>
      <c r="R146" s="44">
        <v>63626</v>
      </c>
      <c r="T146" s="50">
        <f>COUNT(R10:R146)</f>
        <v>137</v>
      </c>
      <c r="U146" s="51">
        <f>T146/A165</f>
        <v>0.9072847682119205</v>
      </c>
      <c r="V146" s="57" t="s">
        <v>399</v>
      </c>
      <c r="W146" s="44">
        <f t="shared" si="52"/>
        <v>19779194.600000001</v>
      </c>
      <c r="X146" s="44">
        <f t="shared" si="47"/>
        <v>988959.7300000001</v>
      </c>
      <c r="Y146" s="44">
        <f t="shared" si="48"/>
        <v>1977919.4600000002</v>
      </c>
      <c r="Z146" s="44">
        <f t="shared" si="49"/>
        <v>2966879.19</v>
      </c>
      <c r="AA146" s="44">
        <f t="shared" si="50"/>
        <v>3955838.9200000004</v>
      </c>
      <c r="AB146" s="44">
        <f t="shared" si="51"/>
        <v>4944798.6500000004</v>
      </c>
    </row>
    <row r="147" spans="1:28">
      <c r="A147" t="s">
        <v>336</v>
      </c>
      <c r="B147" t="s">
        <v>1076</v>
      </c>
      <c r="C147" t="s">
        <v>1374</v>
      </c>
      <c r="D147" t="s">
        <v>656</v>
      </c>
      <c r="E147" t="s">
        <v>771</v>
      </c>
      <c r="F147" t="s">
        <v>1145</v>
      </c>
      <c r="G147" t="s">
        <v>84</v>
      </c>
      <c r="H147" t="s">
        <v>84</v>
      </c>
      <c r="I147" s="44">
        <f t="shared" si="42"/>
        <v>49192</v>
      </c>
      <c r="J147" s="44">
        <v>1015</v>
      </c>
      <c r="K147" s="51">
        <f t="shared" si="43"/>
        <v>2.0633436331110748E-2</v>
      </c>
      <c r="L147" s="45">
        <v>4788</v>
      </c>
      <c r="M147" s="51">
        <f t="shared" si="44"/>
        <v>9.7332899658481048E-2</v>
      </c>
      <c r="N147" s="45">
        <f t="shared" si="45"/>
        <v>54995.020633436332</v>
      </c>
      <c r="O147" s="44">
        <v>2523</v>
      </c>
      <c r="P147" s="51">
        <f t="shared" si="46"/>
        <v>5.1288827451618148E-2</v>
      </c>
      <c r="Q147" s="9"/>
      <c r="R147" s="44">
        <v>57518</v>
      </c>
      <c r="T147" s="50"/>
      <c r="U147" s="50"/>
      <c r="V147" s="50"/>
      <c r="W147" s="44">
        <f t="shared" si="52"/>
        <v>19836712.600000001</v>
      </c>
      <c r="X147" s="44">
        <f t="shared" si="47"/>
        <v>991835.63000000012</v>
      </c>
      <c r="Y147" s="44">
        <f t="shared" si="48"/>
        <v>1983671.2600000002</v>
      </c>
      <c r="Z147" s="44">
        <f t="shared" si="49"/>
        <v>2975506.89</v>
      </c>
      <c r="AA147" s="44">
        <f t="shared" si="50"/>
        <v>3967342.5200000005</v>
      </c>
      <c r="AB147" s="44">
        <f t="shared" si="51"/>
        <v>4959178.1500000004</v>
      </c>
    </row>
    <row r="148" spans="1:28">
      <c r="A148" t="s">
        <v>337</v>
      </c>
      <c r="B148" t="s">
        <v>1077</v>
      </c>
      <c r="C148" t="s">
        <v>1375</v>
      </c>
      <c r="D148" t="s">
        <v>675</v>
      </c>
      <c r="E148" t="s">
        <v>772</v>
      </c>
      <c r="F148" t="s">
        <v>1151</v>
      </c>
      <c r="G148" t="s">
        <v>84</v>
      </c>
      <c r="H148" t="s">
        <v>84</v>
      </c>
      <c r="I148" s="44">
        <f t="shared" si="42"/>
        <v>48601</v>
      </c>
      <c r="J148" s="44">
        <v>1753</v>
      </c>
      <c r="K148" s="51">
        <f t="shared" si="43"/>
        <v>3.6069216682784302E-2</v>
      </c>
      <c r="L148" s="45">
        <v>4506</v>
      </c>
      <c r="M148" s="51">
        <f t="shared" si="44"/>
        <v>9.2714141684327483E-2</v>
      </c>
      <c r="N148" s="45">
        <f t="shared" si="45"/>
        <v>54860.03606921668</v>
      </c>
      <c r="O148" s="44">
        <v>2560</v>
      </c>
      <c r="P148" s="51">
        <f t="shared" si="46"/>
        <v>5.2673813296022713E-2</v>
      </c>
      <c r="Q148" s="9"/>
      <c r="R148" s="44">
        <v>57420</v>
      </c>
      <c r="T148" s="50"/>
      <c r="U148" s="50"/>
      <c r="V148" s="50"/>
      <c r="W148" s="44">
        <f t="shared" si="52"/>
        <v>19894132.600000001</v>
      </c>
      <c r="X148" s="44">
        <f t="shared" si="47"/>
        <v>994706.63000000012</v>
      </c>
      <c r="Y148" s="44">
        <f t="shared" si="48"/>
        <v>1989413.2600000002</v>
      </c>
      <c r="Z148" s="44">
        <f t="shared" si="49"/>
        <v>2984119.89</v>
      </c>
      <c r="AA148" s="44">
        <f t="shared" si="50"/>
        <v>3978826.5200000005</v>
      </c>
      <c r="AB148" s="44">
        <f t="shared" si="51"/>
        <v>4973533.1500000004</v>
      </c>
    </row>
    <row r="149" spans="1:28">
      <c r="A149" t="s">
        <v>338</v>
      </c>
      <c r="B149" t="s">
        <v>1078</v>
      </c>
      <c r="C149" t="s">
        <v>1376</v>
      </c>
      <c r="D149" t="s">
        <v>774</v>
      </c>
      <c r="E149" t="s">
        <v>773</v>
      </c>
      <c r="F149" t="s">
        <v>1138</v>
      </c>
      <c r="G149" t="s">
        <v>84</v>
      </c>
      <c r="H149" t="s">
        <v>84</v>
      </c>
      <c r="I149" s="44">
        <f t="shared" si="42"/>
        <v>48600</v>
      </c>
      <c r="J149" s="44">
        <v>5845</v>
      </c>
      <c r="K149" s="51">
        <f t="shared" si="43"/>
        <v>0.12026748971193416</v>
      </c>
      <c r="L149" s="45">
        <v>40</v>
      </c>
      <c r="M149" s="51">
        <f t="shared" si="44"/>
        <v>8.2304526748971192E-4</v>
      </c>
      <c r="N149" s="45">
        <f t="shared" si="45"/>
        <v>54485.120267489714</v>
      </c>
      <c r="O149" s="44">
        <v>2659</v>
      </c>
      <c r="P149" s="51">
        <f t="shared" si="46"/>
        <v>5.4711934156378601E-2</v>
      </c>
      <c r="Q149" s="9"/>
      <c r="R149" s="44">
        <v>57144</v>
      </c>
      <c r="T149" s="50">
        <f>COUNT(R10:R149)</f>
        <v>140</v>
      </c>
      <c r="U149" s="51">
        <f>T149/A165</f>
        <v>0.92715231788079466</v>
      </c>
      <c r="V149" s="57" t="s">
        <v>1436</v>
      </c>
      <c r="W149" s="44">
        <f t="shared" si="52"/>
        <v>19951276.600000001</v>
      </c>
      <c r="X149" s="44">
        <f t="shared" si="47"/>
        <v>997563.83000000007</v>
      </c>
      <c r="Y149" s="44">
        <f t="shared" si="48"/>
        <v>1995127.6600000001</v>
      </c>
      <c r="Z149" s="44">
        <f t="shared" si="49"/>
        <v>2992691.49</v>
      </c>
      <c r="AA149" s="44">
        <f t="shared" si="50"/>
        <v>3990255.3200000003</v>
      </c>
      <c r="AB149" s="44">
        <f t="shared" si="51"/>
        <v>4987819.1500000004</v>
      </c>
    </row>
    <row r="150" spans="1:28">
      <c r="A150" t="s">
        <v>353</v>
      </c>
      <c r="B150" t="s">
        <v>1093</v>
      </c>
      <c r="C150" t="s">
        <v>1391</v>
      </c>
      <c r="D150" t="s">
        <v>800</v>
      </c>
      <c r="E150" t="s">
        <v>799</v>
      </c>
      <c r="F150" t="s">
        <v>1146</v>
      </c>
      <c r="G150" t="s">
        <v>106</v>
      </c>
      <c r="H150" t="s">
        <v>106</v>
      </c>
      <c r="I150" s="44">
        <f t="shared" si="42"/>
        <v>39020</v>
      </c>
      <c r="J150" s="44">
        <v>4002</v>
      </c>
      <c r="K150" s="51">
        <f t="shared" si="43"/>
        <v>0.10256278831368529</v>
      </c>
      <c r="L150" s="45">
        <v>2641</v>
      </c>
      <c r="M150" s="51">
        <f t="shared" si="44"/>
        <v>6.7683239364428494E-2</v>
      </c>
      <c r="N150" s="45">
        <f t="shared" si="45"/>
        <v>45663.102562788314</v>
      </c>
      <c r="O150" s="44">
        <v>2144</v>
      </c>
      <c r="P150" s="51">
        <f t="shared" si="46"/>
        <v>5.4946181445412606E-2</v>
      </c>
      <c r="Q150" s="9"/>
      <c r="R150" s="44">
        <v>47807</v>
      </c>
      <c r="T150" s="50"/>
      <c r="U150" s="50"/>
      <c r="V150" s="50"/>
      <c r="W150" s="44">
        <f t="shared" si="52"/>
        <v>19999083.600000001</v>
      </c>
      <c r="X150" s="44">
        <f t="shared" si="47"/>
        <v>999954.18000000017</v>
      </c>
      <c r="Y150" s="44">
        <f t="shared" si="48"/>
        <v>1999908.3600000003</v>
      </c>
      <c r="Z150" s="44">
        <f t="shared" si="49"/>
        <v>2999862.54</v>
      </c>
      <c r="AA150" s="44">
        <f t="shared" si="50"/>
        <v>3999816.7200000007</v>
      </c>
      <c r="AB150" s="44">
        <f t="shared" si="51"/>
        <v>4999770.9000000004</v>
      </c>
    </row>
    <row r="151" spans="1:28">
      <c r="A151" t="s">
        <v>369</v>
      </c>
      <c r="B151" t="s">
        <v>1109</v>
      </c>
      <c r="C151" t="s">
        <v>1406</v>
      </c>
      <c r="D151" t="s">
        <v>606</v>
      </c>
      <c r="E151" t="s">
        <v>827</v>
      </c>
      <c r="F151" t="s">
        <v>1135</v>
      </c>
      <c r="G151" t="s">
        <v>410</v>
      </c>
      <c r="H151" t="s">
        <v>17</v>
      </c>
      <c r="I151" s="44">
        <f t="shared" si="42"/>
        <v>33388</v>
      </c>
      <c r="J151" s="44">
        <v>102</v>
      </c>
      <c r="K151" s="51">
        <f t="shared" si="43"/>
        <v>3.0549898167006109E-3</v>
      </c>
      <c r="L151" s="44">
        <v>751</v>
      </c>
      <c r="M151" s="51">
        <f t="shared" si="44"/>
        <v>2.2493111297472147E-2</v>
      </c>
      <c r="N151" s="45">
        <f t="shared" si="45"/>
        <v>34241.003054989815</v>
      </c>
      <c r="O151" s="44">
        <v>1345</v>
      </c>
      <c r="P151" s="51">
        <f t="shared" si="46"/>
        <v>4.0283934347669824E-2</v>
      </c>
      <c r="Q151" s="9"/>
      <c r="R151" s="44">
        <v>35586</v>
      </c>
      <c r="T151" s="50"/>
      <c r="U151" s="50"/>
      <c r="V151" s="50"/>
      <c r="W151" s="44">
        <f t="shared" si="52"/>
        <v>20034669.600000001</v>
      </c>
      <c r="X151" s="44">
        <f t="shared" si="47"/>
        <v>1001733.4800000001</v>
      </c>
      <c r="Y151" s="44">
        <f t="shared" si="48"/>
        <v>2003466.9600000002</v>
      </c>
      <c r="Z151" s="44">
        <f t="shared" si="49"/>
        <v>3005200.44</v>
      </c>
      <c r="AA151" s="44">
        <f t="shared" si="50"/>
        <v>4006933.9200000004</v>
      </c>
      <c r="AB151" s="44">
        <f t="shared" si="51"/>
        <v>5008667.4000000004</v>
      </c>
    </row>
    <row r="152" spans="1:28">
      <c r="A152" t="s">
        <v>371</v>
      </c>
      <c r="B152" t="s">
        <v>1110</v>
      </c>
      <c r="C152" t="s">
        <v>1407</v>
      </c>
      <c r="D152" t="s">
        <v>829</v>
      </c>
      <c r="E152" t="s">
        <v>828</v>
      </c>
      <c r="F152" t="s">
        <v>1149</v>
      </c>
      <c r="G152" t="s">
        <v>410</v>
      </c>
      <c r="H152" t="s">
        <v>17</v>
      </c>
      <c r="I152" s="44">
        <f t="shared" si="42"/>
        <v>33387</v>
      </c>
      <c r="J152" s="44">
        <v>102</v>
      </c>
      <c r="K152" s="51">
        <f t="shared" si="43"/>
        <v>3.0550813190762874E-3</v>
      </c>
      <c r="L152" s="44">
        <v>751</v>
      </c>
      <c r="M152" s="51">
        <f t="shared" si="44"/>
        <v>2.2493785006140115E-2</v>
      </c>
      <c r="N152" s="45">
        <f t="shared" si="45"/>
        <v>34240.003055081317</v>
      </c>
      <c r="O152" s="44">
        <v>1337</v>
      </c>
      <c r="P152" s="51">
        <f t="shared" si="46"/>
        <v>4.0045526702009768E-2</v>
      </c>
      <c r="R152" s="44">
        <v>35577</v>
      </c>
      <c r="T152" s="50"/>
      <c r="U152" s="50"/>
      <c r="V152" s="50"/>
      <c r="W152" s="44">
        <f t="shared" si="52"/>
        <v>20070246.600000001</v>
      </c>
      <c r="X152" s="44">
        <f t="shared" si="47"/>
        <v>1003512.3300000001</v>
      </c>
      <c r="Y152" s="44">
        <f t="shared" si="48"/>
        <v>2007024.6600000001</v>
      </c>
      <c r="Z152" s="44">
        <f t="shared" si="49"/>
        <v>3010536.99</v>
      </c>
      <c r="AA152" s="44">
        <f t="shared" si="50"/>
        <v>4014049.3200000003</v>
      </c>
      <c r="AB152" s="44">
        <f t="shared" si="51"/>
        <v>5017561.6500000004</v>
      </c>
    </row>
    <row r="153" spans="1:28">
      <c r="A153" t="s">
        <v>370</v>
      </c>
      <c r="B153" t="s">
        <v>1111</v>
      </c>
      <c r="C153" t="s">
        <v>1408</v>
      </c>
      <c r="D153" t="s">
        <v>831</v>
      </c>
      <c r="E153" t="s">
        <v>830</v>
      </c>
      <c r="F153" t="s">
        <v>1134</v>
      </c>
      <c r="G153" t="s">
        <v>410</v>
      </c>
      <c r="H153" t="s">
        <v>17</v>
      </c>
      <c r="I153" s="44">
        <f t="shared" si="42"/>
        <v>33387</v>
      </c>
      <c r="J153" s="44">
        <v>102</v>
      </c>
      <c r="K153" s="51">
        <f t="shared" si="43"/>
        <v>3.0550813190762874E-3</v>
      </c>
      <c r="L153" s="44">
        <v>751</v>
      </c>
      <c r="M153" s="51">
        <f t="shared" si="44"/>
        <v>2.2493785006140115E-2</v>
      </c>
      <c r="N153" s="45">
        <f t="shared" si="45"/>
        <v>34240.003055081317</v>
      </c>
      <c r="O153" s="44">
        <v>1320</v>
      </c>
      <c r="P153" s="51">
        <f t="shared" si="46"/>
        <v>3.9536346482163719E-2</v>
      </c>
      <c r="Q153" s="11"/>
      <c r="R153" s="44">
        <v>35560</v>
      </c>
      <c r="T153" s="50"/>
      <c r="U153" s="50"/>
      <c r="V153" s="50"/>
      <c r="W153" s="44">
        <f t="shared" si="52"/>
        <v>20105806.600000001</v>
      </c>
      <c r="X153" s="44">
        <f t="shared" si="47"/>
        <v>1005290.3300000001</v>
      </c>
      <c r="Y153" s="44">
        <f t="shared" si="48"/>
        <v>2010580.6600000001</v>
      </c>
      <c r="Z153" s="44">
        <f t="shared" si="49"/>
        <v>3015870.99</v>
      </c>
      <c r="AA153" s="44">
        <f t="shared" si="50"/>
        <v>4021161.3200000003</v>
      </c>
      <c r="AB153" s="44">
        <f t="shared" si="51"/>
        <v>5026451.6500000004</v>
      </c>
    </row>
    <row r="154" spans="1:28">
      <c r="A154" t="s">
        <v>373</v>
      </c>
      <c r="B154" t="s">
        <v>1113</v>
      </c>
      <c r="C154" t="s">
        <v>1410</v>
      </c>
      <c r="D154" t="s">
        <v>835</v>
      </c>
      <c r="E154" t="s">
        <v>834</v>
      </c>
      <c r="F154" t="s">
        <v>1131</v>
      </c>
      <c r="G154" t="s">
        <v>407</v>
      </c>
      <c r="H154" t="s">
        <v>18</v>
      </c>
      <c r="I154" s="44">
        <f t="shared" si="42"/>
        <v>33201</v>
      </c>
      <c r="J154" s="44">
        <v>25</v>
      </c>
      <c r="K154" s="51">
        <f t="shared" si="43"/>
        <v>7.5298936779012683E-4</v>
      </c>
      <c r="L154" s="44">
        <v>531</v>
      </c>
      <c r="M154" s="51">
        <f t="shared" si="44"/>
        <v>1.5993494171862292E-2</v>
      </c>
      <c r="N154" s="45">
        <f t="shared" si="45"/>
        <v>33757.00075298937</v>
      </c>
      <c r="O154" s="44">
        <v>891</v>
      </c>
      <c r="P154" s="51">
        <f t="shared" si="46"/>
        <v>2.6836541068040121E-2</v>
      </c>
      <c r="Q154" s="9"/>
      <c r="R154" s="44">
        <v>34648</v>
      </c>
      <c r="T154" s="50"/>
      <c r="U154" s="50"/>
      <c r="V154" s="50"/>
      <c r="W154" s="44">
        <f t="shared" si="52"/>
        <v>20140454.600000001</v>
      </c>
      <c r="X154" s="44">
        <f t="shared" si="47"/>
        <v>1007022.7300000001</v>
      </c>
      <c r="Y154" s="44">
        <f t="shared" si="48"/>
        <v>2014045.4600000002</v>
      </c>
      <c r="Z154" s="44">
        <f t="shared" si="49"/>
        <v>3021068.19</v>
      </c>
      <c r="AA154" s="44">
        <f t="shared" si="50"/>
        <v>4028090.9200000004</v>
      </c>
      <c r="AB154" s="44">
        <f t="shared" si="51"/>
        <v>5035113.6500000004</v>
      </c>
    </row>
    <row r="155" spans="1:28">
      <c r="A155" t="s">
        <v>374</v>
      </c>
      <c r="B155" t="s">
        <v>1114</v>
      </c>
      <c r="C155" t="s">
        <v>1411</v>
      </c>
      <c r="D155" t="s">
        <v>469</v>
      </c>
      <c r="E155" t="s">
        <v>836</v>
      </c>
      <c r="F155" t="s">
        <v>1147</v>
      </c>
      <c r="G155" t="s">
        <v>407</v>
      </c>
      <c r="H155" t="s">
        <v>18</v>
      </c>
      <c r="I155" s="44">
        <f t="shared" si="42"/>
        <v>33201</v>
      </c>
      <c r="J155" s="44">
        <v>25</v>
      </c>
      <c r="K155" s="51">
        <f t="shared" si="43"/>
        <v>7.5298936779012683E-4</v>
      </c>
      <c r="L155" s="44">
        <v>71</v>
      </c>
      <c r="M155" s="51">
        <f t="shared" si="44"/>
        <v>2.13848980452396E-3</v>
      </c>
      <c r="N155" s="45">
        <f t="shared" si="45"/>
        <v>33297.00075298937</v>
      </c>
      <c r="O155" s="44">
        <v>891</v>
      </c>
      <c r="P155" s="51">
        <f t="shared" si="46"/>
        <v>2.6836541068040121E-2</v>
      </c>
      <c r="Q155" s="9"/>
      <c r="R155" s="44">
        <v>34188</v>
      </c>
      <c r="T155" s="50"/>
      <c r="U155" s="50"/>
      <c r="V155" s="50"/>
      <c r="W155" s="44">
        <f t="shared" si="52"/>
        <v>20174642.600000001</v>
      </c>
      <c r="X155" s="44">
        <f t="shared" si="47"/>
        <v>1008732.1300000001</v>
      </c>
      <c r="Y155" s="44">
        <f t="shared" si="48"/>
        <v>2017464.2600000002</v>
      </c>
      <c r="Z155" s="44">
        <f t="shared" si="49"/>
        <v>3026196.39</v>
      </c>
      <c r="AA155" s="44">
        <f t="shared" si="50"/>
        <v>4034928.5200000005</v>
      </c>
      <c r="AB155" s="44">
        <f t="shared" si="51"/>
        <v>5043660.6500000004</v>
      </c>
    </row>
    <row r="156" spans="1:28">
      <c r="A156" t="s">
        <v>378</v>
      </c>
      <c r="B156" t="s">
        <v>1118</v>
      </c>
      <c r="C156" t="s">
        <v>1415</v>
      </c>
      <c r="D156" t="s">
        <v>843</v>
      </c>
      <c r="E156" t="s">
        <v>739</v>
      </c>
      <c r="F156" t="s">
        <v>1132</v>
      </c>
      <c r="G156" t="s">
        <v>1424</v>
      </c>
      <c r="H156" t="s">
        <v>101</v>
      </c>
      <c r="I156" s="44">
        <f t="shared" si="42"/>
        <v>26639</v>
      </c>
      <c r="J156" s="44">
        <v>0</v>
      </c>
      <c r="K156" s="51">
        <f t="shared" si="43"/>
        <v>0</v>
      </c>
      <c r="L156" s="45">
        <v>0</v>
      </c>
      <c r="M156" s="51">
        <f t="shared" si="44"/>
        <v>0</v>
      </c>
      <c r="N156" s="45">
        <f t="shared" si="45"/>
        <v>26639</v>
      </c>
      <c r="O156" s="44">
        <v>0</v>
      </c>
      <c r="P156" s="51">
        <f t="shared" si="46"/>
        <v>0</v>
      </c>
      <c r="Q156" s="9"/>
      <c r="R156" s="44">
        <v>26639</v>
      </c>
      <c r="T156" s="50"/>
      <c r="U156" s="50"/>
      <c r="V156" s="50"/>
      <c r="W156" s="44">
        <f t="shared" si="52"/>
        <v>20201281.600000001</v>
      </c>
      <c r="X156" s="44">
        <f t="shared" si="47"/>
        <v>1010064.0800000001</v>
      </c>
      <c r="Y156" s="44">
        <f t="shared" si="48"/>
        <v>2020128.1600000001</v>
      </c>
      <c r="Z156" s="44">
        <f t="shared" si="49"/>
        <v>3030192.24</v>
      </c>
      <c r="AA156" s="44">
        <f t="shared" si="50"/>
        <v>4040256.3200000003</v>
      </c>
      <c r="AB156" s="44">
        <f t="shared" si="51"/>
        <v>5050320.4000000004</v>
      </c>
    </row>
    <row r="157" spans="1:28">
      <c r="A157" t="s">
        <v>379</v>
      </c>
      <c r="B157" t="s">
        <v>1119</v>
      </c>
      <c r="C157" t="s">
        <v>1312</v>
      </c>
      <c r="D157" t="s">
        <v>672</v>
      </c>
      <c r="E157" t="s">
        <v>526</v>
      </c>
      <c r="F157" t="s">
        <v>1130</v>
      </c>
      <c r="G157" t="s">
        <v>407</v>
      </c>
      <c r="H157" t="s">
        <v>18</v>
      </c>
      <c r="I157" s="44">
        <f t="shared" si="42"/>
        <v>25525</v>
      </c>
      <c r="J157" s="44">
        <v>0</v>
      </c>
      <c r="K157" s="51">
        <f t="shared" si="43"/>
        <v>0</v>
      </c>
      <c r="L157" s="44">
        <v>0</v>
      </c>
      <c r="M157" s="51">
        <f t="shared" si="44"/>
        <v>0</v>
      </c>
      <c r="N157" s="45">
        <f t="shared" si="45"/>
        <v>25525</v>
      </c>
      <c r="O157" s="44">
        <v>655</v>
      </c>
      <c r="P157" s="51">
        <f t="shared" si="46"/>
        <v>2.566111655239961E-2</v>
      </c>
      <c r="Q157" s="9"/>
      <c r="R157" s="44">
        <v>26180</v>
      </c>
      <c r="T157" s="50"/>
      <c r="U157" s="50"/>
      <c r="V157" s="50"/>
      <c r="W157" s="44">
        <f t="shared" si="52"/>
        <v>20227461.600000001</v>
      </c>
      <c r="X157" s="44">
        <f t="shared" si="47"/>
        <v>1011373.0800000001</v>
      </c>
      <c r="Y157" s="44">
        <f t="shared" si="48"/>
        <v>2022746.1600000001</v>
      </c>
      <c r="Z157" s="44">
        <f t="shared" si="49"/>
        <v>3034119.24</v>
      </c>
      <c r="AA157" s="44">
        <f t="shared" si="50"/>
        <v>4045492.3200000003</v>
      </c>
      <c r="AB157" s="44">
        <f t="shared" si="51"/>
        <v>5056865.4000000004</v>
      </c>
    </row>
    <row r="158" spans="1:28">
      <c r="A158" t="s">
        <v>380</v>
      </c>
      <c r="B158" t="s">
        <v>1120</v>
      </c>
      <c r="C158" t="s">
        <v>1416</v>
      </c>
      <c r="D158" t="s">
        <v>545</v>
      </c>
      <c r="E158" t="s">
        <v>844</v>
      </c>
      <c r="F158" t="s">
        <v>1145</v>
      </c>
      <c r="G158" t="s">
        <v>407</v>
      </c>
      <c r="H158" t="s">
        <v>18</v>
      </c>
      <c r="I158" s="44">
        <f t="shared" si="42"/>
        <v>25037</v>
      </c>
      <c r="J158" s="44">
        <v>0</v>
      </c>
      <c r="K158" s="51">
        <f t="shared" si="43"/>
        <v>0</v>
      </c>
      <c r="L158" s="44">
        <v>0</v>
      </c>
      <c r="M158" s="51">
        <f t="shared" si="44"/>
        <v>0</v>
      </c>
      <c r="N158" s="45">
        <f t="shared" si="45"/>
        <v>25037</v>
      </c>
      <c r="O158" s="44">
        <v>594</v>
      </c>
      <c r="P158" s="51">
        <f t="shared" si="46"/>
        <v>2.372488716699285E-2</v>
      </c>
      <c r="Q158" s="9"/>
      <c r="R158" s="44">
        <v>25631</v>
      </c>
      <c r="T158" s="50"/>
      <c r="U158" s="50"/>
      <c r="V158" s="50"/>
      <c r="W158" s="44">
        <f t="shared" si="52"/>
        <v>20253092.600000001</v>
      </c>
      <c r="X158" s="44">
        <f t="shared" si="47"/>
        <v>1012654.6300000001</v>
      </c>
      <c r="Y158" s="44">
        <f t="shared" si="48"/>
        <v>2025309.2600000002</v>
      </c>
      <c r="Z158" s="44">
        <f t="shared" si="49"/>
        <v>3037963.89</v>
      </c>
      <c r="AA158" s="44">
        <f t="shared" si="50"/>
        <v>4050618.5200000005</v>
      </c>
      <c r="AB158" s="44">
        <f t="shared" si="51"/>
        <v>5063273.1500000004</v>
      </c>
    </row>
    <row r="159" spans="1:28">
      <c r="A159" t="s">
        <v>382</v>
      </c>
      <c r="B159" t="s">
        <v>1122</v>
      </c>
      <c r="C159" t="s">
        <v>1418</v>
      </c>
      <c r="D159" t="s">
        <v>829</v>
      </c>
      <c r="E159" t="s">
        <v>846</v>
      </c>
      <c r="F159" t="s">
        <v>1132</v>
      </c>
      <c r="G159" t="s">
        <v>407</v>
      </c>
      <c r="H159" t="s">
        <v>113</v>
      </c>
      <c r="I159" s="44">
        <f t="shared" si="42"/>
        <v>23789</v>
      </c>
      <c r="J159" s="44">
        <v>164</v>
      </c>
      <c r="K159" s="51">
        <f t="shared" si="43"/>
        <v>6.8939425785026695E-3</v>
      </c>
      <c r="L159" s="45">
        <v>819</v>
      </c>
      <c r="M159" s="51">
        <f t="shared" si="44"/>
        <v>3.4427676657278576E-2</v>
      </c>
      <c r="N159" s="45">
        <f t="shared" si="45"/>
        <v>24772.00689394258</v>
      </c>
      <c r="O159" s="44">
        <v>0</v>
      </c>
      <c r="P159" s="51">
        <f t="shared" si="46"/>
        <v>0</v>
      </c>
      <c r="Q159" s="9"/>
      <c r="R159" s="44">
        <v>24772</v>
      </c>
      <c r="T159" s="50"/>
      <c r="U159" s="50"/>
      <c r="V159" s="50"/>
      <c r="W159" s="44">
        <f t="shared" si="52"/>
        <v>20277864.600000001</v>
      </c>
      <c r="X159" s="44">
        <f t="shared" si="47"/>
        <v>1013893.2300000001</v>
      </c>
      <c r="Y159" s="44">
        <f t="shared" si="48"/>
        <v>2027786.4600000002</v>
      </c>
      <c r="Z159" s="44">
        <f t="shared" si="49"/>
        <v>3041679.69</v>
      </c>
      <c r="AA159" s="44">
        <f t="shared" si="50"/>
        <v>4055572.9200000004</v>
      </c>
      <c r="AB159" s="44">
        <f t="shared" si="51"/>
        <v>5069466.1500000004</v>
      </c>
    </row>
    <row r="160" spans="1:28">
      <c r="A160" t="s">
        <v>384</v>
      </c>
      <c r="B160" t="s">
        <v>1124</v>
      </c>
      <c r="C160" t="s">
        <v>1420</v>
      </c>
      <c r="D160" t="s">
        <v>850</v>
      </c>
      <c r="E160" t="s">
        <v>849</v>
      </c>
      <c r="F160" t="s">
        <v>1149</v>
      </c>
      <c r="G160" t="s">
        <v>407</v>
      </c>
      <c r="H160" t="s">
        <v>113</v>
      </c>
      <c r="I160" s="47">
        <f t="shared" si="42"/>
        <v>19523</v>
      </c>
      <c r="J160" s="47">
        <v>139</v>
      </c>
      <c r="K160" s="48">
        <f t="shared" si="43"/>
        <v>7.1198074066485687E-3</v>
      </c>
      <c r="L160" s="49">
        <v>1112</v>
      </c>
      <c r="M160" s="48">
        <f t="shared" si="44"/>
        <v>5.6958459253188549E-2</v>
      </c>
      <c r="N160" s="49">
        <f t="shared" si="45"/>
        <v>20774.007119807407</v>
      </c>
      <c r="O160" s="47">
        <v>0</v>
      </c>
      <c r="P160" s="48">
        <f t="shared" si="46"/>
        <v>0</v>
      </c>
      <c r="Q160" s="12"/>
      <c r="R160" s="47">
        <v>20774</v>
      </c>
      <c r="T160" s="50">
        <f>COUNT(R10:R160)</f>
        <v>151</v>
      </c>
      <c r="U160" s="51">
        <f>T160/A165</f>
        <v>1</v>
      </c>
      <c r="V160" s="52" t="s">
        <v>398</v>
      </c>
      <c r="W160" s="44">
        <f t="shared" si="52"/>
        <v>20298638.600000001</v>
      </c>
      <c r="X160" s="44">
        <f t="shared" si="47"/>
        <v>1014931.9300000002</v>
      </c>
      <c r="Y160" s="44">
        <f t="shared" si="48"/>
        <v>2029863.8600000003</v>
      </c>
      <c r="Z160" s="44">
        <f t="shared" si="49"/>
        <v>3044795.79</v>
      </c>
      <c r="AA160" s="44">
        <f t="shared" si="50"/>
        <v>4059727.7200000007</v>
      </c>
      <c r="AB160" s="44">
        <f t="shared" si="51"/>
        <v>5074659.6500000004</v>
      </c>
    </row>
    <row r="162" spans="1:28" ht="13.5" thickBot="1">
      <c r="H162" s="61" t="s">
        <v>404</v>
      </c>
      <c r="I162" s="13">
        <f>SUM(I10:I14)+SUM(I15:I62)+SUM(I63:I69)+SUM(I70:I110)+SUM(I111:I158)+SUM(I159:I160)</f>
        <v>12583687.600000001</v>
      </c>
      <c r="J162" s="13">
        <f>SUM(J10:J14)+SUM(J15:J62)+SUM(J63:J69)+SUM(J70:J110)+SUM(J111:J158)+SUM(J159:J160)</f>
        <v>3087763</v>
      </c>
      <c r="K162" s="13"/>
      <c r="L162" s="13">
        <f>SUM(L10:L14)+SUM(L15:L62)+SUM(L63:L69)+SUM(L70:L110)+SUM(L111:L158)+SUM(L159:L160)</f>
        <v>2898442</v>
      </c>
      <c r="M162" s="13"/>
      <c r="N162" s="13">
        <f>SUM(N10:N160)</f>
        <v>18569928.763849724</v>
      </c>
      <c r="O162" s="13">
        <f>SUM(O10:O14)+SUM(O15:O62)+SUM(O63:O69)+SUM(O70:O110)+SUM(O111:O158)+SUM(O159:O160)</f>
        <v>1728746</v>
      </c>
      <c r="P162" s="13"/>
      <c r="Q162" s="13"/>
      <c r="R162" s="13">
        <f>SUM(R10:R14)+SUM(R15:R62)+SUM(R63:R69)+SUM(R70:R110)+SUM(R111:R158)+SUM(R159:R160)</f>
        <v>20298638.600000001</v>
      </c>
    </row>
    <row r="163" spans="1:28" ht="13.5" thickTop="1"/>
    <row r="164" spans="1:28">
      <c r="A164" s="20" t="s">
        <v>1531</v>
      </c>
      <c r="H164" s="60" t="s">
        <v>1537</v>
      </c>
      <c r="I164" s="44">
        <f>MAX(I10:I160)</f>
        <v>225794</v>
      </c>
      <c r="J164" s="44">
        <f t="shared" ref="J164:R164" si="53">MAX(J10:J160)</f>
        <v>71717</v>
      </c>
      <c r="K164" s="51">
        <f t="shared" si="53"/>
        <v>0.68705632143165074</v>
      </c>
      <c r="L164" s="44">
        <f t="shared" si="53"/>
        <v>78197</v>
      </c>
      <c r="M164" s="51">
        <f t="shared" si="53"/>
        <v>0.99510065918403701</v>
      </c>
      <c r="N164" s="44">
        <f t="shared" si="53"/>
        <v>226545.11263635068</v>
      </c>
      <c r="O164" s="44">
        <f t="shared" si="53"/>
        <v>199668</v>
      </c>
      <c r="P164" s="51">
        <f t="shared" si="53"/>
        <v>0.99262937436687815</v>
      </c>
      <c r="Q164" s="11"/>
      <c r="R164" s="44">
        <f t="shared" si="53"/>
        <v>425775</v>
      </c>
      <c r="S164" s="32"/>
      <c r="T164" s="11"/>
      <c r="U164" s="11"/>
    </row>
    <row r="165" spans="1:28">
      <c r="A165" s="50">
        <f>COUNT(I10:I160)</f>
        <v>151</v>
      </c>
      <c r="H165" s="60" t="s">
        <v>1538</v>
      </c>
      <c r="I165" s="44">
        <f>MIN(I10:I160)</f>
        <v>19523</v>
      </c>
      <c r="J165" s="44">
        <f t="shared" ref="J165:R165" si="54">MIN(J10:J160)</f>
        <v>0</v>
      </c>
      <c r="K165" s="51">
        <f t="shared" si="54"/>
        <v>0</v>
      </c>
      <c r="L165" s="44">
        <f t="shared" si="54"/>
        <v>0</v>
      </c>
      <c r="M165" s="51">
        <f t="shared" si="54"/>
        <v>0</v>
      </c>
      <c r="N165" s="44">
        <f t="shared" si="54"/>
        <v>20774.007119807407</v>
      </c>
      <c r="O165" s="44">
        <f t="shared" si="54"/>
        <v>0</v>
      </c>
      <c r="P165" s="51">
        <f t="shared" si="54"/>
        <v>0</v>
      </c>
      <c r="Q165" s="11"/>
      <c r="R165" s="44">
        <f t="shared" si="54"/>
        <v>20774</v>
      </c>
      <c r="S165" s="32"/>
      <c r="T165" s="11"/>
      <c r="U165" s="11"/>
    </row>
    <row r="166" spans="1:28">
      <c r="H166" s="60" t="s">
        <v>1532</v>
      </c>
      <c r="I166" s="44">
        <f>AVERAGE(I10:I160)</f>
        <v>83335.67947019868</v>
      </c>
      <c r="J166" s="44">
        <f t="shared" ref="J166:R166" si="55">AVERAGE(J10:J160)</f>
        <v>20448.761589403974</v>
      </c>
      <c r="K166" s="51">
        <f t="shared" si="55"/>
        <v>0.23949569349855024</v>
      </c>
      <c r="L166" s="44">
        <f t="shared" si="55"/>
        <v>19194.980132450331</v>
      </c>
      <c r="M166" s="51">
        <f t="shared" si="55"/>
        <v>0.23754019522364905</v>
      </c>
      <c r="N166" s="44">
        <f t="shared" si="55"/>
        <v>122979.66068774652</v>
      </c>
      <c r="O166" s="44">
        <f t="shared" si="55"/>
        <v>11448.649006622516</v>
      </c>
      <c r="P166" s="51">
        <f t="shared" si="55"/>
        <v>0.10972066601243677</v>
      </c>
      <c r="Q166" s="11"/>
      <c r="R166" s="44">
        <f t="shared" si="55"/>
        <v>134428.0701986755</v>
      </c>
    </row>
    <row r="167" spans="1:28">
      <c r="H167" s="60" t="s">
        <v>1533</v>
      </c>
      <c r="I167" s="44">
        <f>MEDIAN(I10:I160)</f>
        <v>77013</v>
      </c>
      <c r="J167" s="44">
        <f t="shared" ref="J167:R167" si="56">MEDIAN(J10:J160)</f>
        <v>19740</v>
      </c>
      <c r="K167" s="51">
        <f t="shared" si="56"/>
        <v>0.21002556856412327</v>
      </c>
      <c r="L167" s="44">
        <f t="shared" si="56"/>
        <v>15425</v>
      </c>
      <c r="M167" s="51">
        <f t="shared" si="56"/>
        <v>0.19603154200718603</v>
      </c>
      <c r="N167" s="44">
        <f t="shared" si="56"/>
        <v>124973.15310502719</v>
      </c>
      <c r="O167" s="44">
        <f t="shared" si="56"/>
        <v>5837</v>
      </c>
      <c r="P167" s="51">
        <f t="shared" si="56"/>
        <v>7.7603524631329038E-2</v>
      </c>
      <c r="Q167" s="11"/>
      <c r="R167" s="44">
        <f t="shared" si="56"/>
        <v>130292</v>
      </c>
    </row>
    <row r="168" spans="1:28" ht="13.5" thickBot="1">
      <c r="A168" s="30"/>
      <c r="H168" s="31"/>
      <c r="I168" s="11"/>
      <c r="J168" s="11"/>
      <c r="K168" s="32"/>
      <c r="L168" s="11"/>
      <c r="M168" s="11"/>
      <c r="N168" s="11"/>
      <c r="O168" s="11"/>
      <c r="P168" s="32"/>
      <c r="Q168" s="11"/>
      <c r="R168" s="11"/>
    </row>
    <row r="169" spans="1:28">
      <c r="H169" s="34"/>
      <c r="I169" s="4" t="s">
        <v>0</v>
      </c>
      <c r="J169" s="4" t="s">
        <v>1</v>
      </c>
      <c r="K169" s="4" t="s">
        <v>1</v>
      </c>
      <c r="L169" s="4" t="s">
        <v>6</v>
      </c>
      <c r="M169" s="4" t="s">
        <v>1534</v>
      </c>
      <c r="N169" s="4" t="s">
        <v>401</v>
      </c>
      <c r="O169" s="4" t="s">
        <v>1585</v>
      </c>
      <c r="P169" s="4" t="s">
        <v>1585</v>
      </c>
      <c r="Q169" s="4"/>
      <c r="R169" s="5" t="s">
        <v>404</v>
      </c>
      <c r="W169" s="11"/>
      <c r="X169" s="11"/>
      <c r="Y169" s="11"/>
      <c r="Z169" s="11"/>
      <c r="AA169" s="11"/>
      <c r="AB169" s="11"/>
    </row>
    <row r="170" spans="1:28" ht="13.5" thickBot="1">
      <c r="H170" s="34"/>
      <c r="I170" s="7" t="s">
        <v>4</v>
      </c>
      <c r="J170" s="7" t="s">
        <v>5</v>
      </c>
      <c r="K170" s="7" t="s">
        <v>1535</v>
      </c>
      <c r="L170" s="7"/>
      <c r="M170" s="7"/>
      <c r="N170" s="7" t="s">
        <v>402</v>
      </c>
      <c r="O170" s="7" t="s">
        <v>7</v>
      </c>
      <c r="P170" s="7" t="s">
        <v>1536</v>
      </c>
      <c r="Q170" s="7"/>
      <c r="R170" s="8" t="s">
        <v>4</v>
      </c>
      <c r="W170" s="11"/>
      <c r="X170" s="11"/>
      <c r="Y170" s="11"/>
      <c r="Z170" s="11"/>
      <c r="AA170" s="11"/>
      <c r="AB170" s="11"/>
    </row>
    <row r="173" spans="1:28">
      <c r="A173" s="20" t="s">
        <v>1539</v>
      </c>
      <c r="H173" s="31"/>
      <c r="I173" s="11"/>
      <c r="J173" s="11"/>
      <c r="K173" s="32"/>
      <c r="L173" s="11"/>
      <c r="M173" s="11"/>
      <c r="N173" s="11"/>
      <c r="O173" s="11"/>
      <c r="P173" s="32"/>
      <c r="Q173" s="11"/>
      <c r="R173" s="11"/>
    </row>
    <row r="174" spans="1:28">
      <c r="A174" s="22" t="s">
        <v>1537</v>
      </c>
      <c r="B174" s="53">
        <f t="shared" ref="B174:B177" si="57">R164</f>
        <v>425775</v>
      </c>
    </row>
    <row r="175" spans="1:28">
      <c r="A175" s="22" t="s">
        <v>1538</v>
      </c>
      <c r="B175" s="53">
        <f t="shared" si="57"/>
        <v>20774</v>
      </c>
    </row>
    <row r="176" spans="1:28">
      <c r="A176" s="22" t="s">
        <v>1532</v>
      </c>
      <c r="B176" s="53">
        <f>R166</f>
        <v>134428.0701986755</v>
      </c>
      <c r="I176" s="14"/>
      <c r="J176" s="14"/>
      <c r="K176" s="14"/>
      <c r="L176" s="14"/>
      <c r="M176" s="14"/>
      <c r="N176" s="14"/>
      <c r="O176" s="14"/>
      <c r="P176" s="14"/>
      <c r="Q176" s="14"/>
      <c r="R176" s="14"/>
    </row>
    <row r="177" spans="1:4">
      <c r="A177" s="22" t="s">
        <v>1533</v>
      </c>
      <c r="B177" s="53">
        <f t="shared" si="57"/>
        <v>130292</v>
      </c>
    </row>
    <row r="178" spans="1:4">
      <c r="A178" s="20"/>
      <c r="B178" s="23"/>
    </row>
    <row r="179" spans="1:4">
      <c r="A179" s="20"/>
      <c r="B179" s="23"/>
    </row>
    <row r="180" spans="1:4">
      <c r="A180" s="20"/>
      <c r="B180" s="23"/>
    </row>
    <row r="183" spans="1:4">
      <c r="A183" s="20" t="s">
        <v>1425</v>
      </c>
    </row>
    <row r="185" spans="1:4">
      <c r="A185" s="43" t="s">
        <v>388</v>
      </c>
      <c r="B185" s="43" t="s">
        <v>389</v>
      </c>
      <c r="C185" s="43" t="s">
        <v>403</v>
      </c>
      <c r="D185" s="43" t="s">
        <v>1426</v>
      </c>
    </row>
    <row r="186" spans="1:4">
      <c r="A186" s="50">
        <v>1</v>
      </c>
      <c r="B186" s="51">
        <v>0</v>
      </c>
      <c r="C186" s="50" t="s">
        <v>390</v>
      </c>
      <c r="D186" s="44">
        <v>425775</v>
      </c>
    </row>
    <row r="187" spans="1:4">
      <c r="A187" s="50">
        <v>2</v>
      </c>
      <c r="B187" s="51">
        <v>0.01</v>
      </c>
      <c r="C187" s="50" t="s">
        <v>391</v>
      </c>
      <c r="D187" s="44">
        <v>327076</v>
      </c>
    </row>
    <row r="188" spans="1:4">
      <c r="A188" s="50">
        <v>10</v>
      </c>
      <c r="B188" s="51">
        <v>0.04</v>
      </c>
      <c r="C188" s="50" t="s">
        <v>392</v>
      </c>
      <c r="D188" s="50"/>
    </row>
    <row r="189" spans="1:4">
      <c r="A189" s="50">
        <v>22</v>
      </c>
      <c r="B189" s="51">
        <v>0.08</v>
      </c>
      <c r="C189" s="50" t="s">
        <v>393</v>
      </c>
      <c r="D189" s="50"/>
    </row>
    <row r="190" spans="1:4">
      <c r="A190" s="50">
        <v>60</v>
      </c>
      <c r="B190" s="51">
        <v>0.22</v>
      </c>
      <c r="C190" s="50" t="s">
        <v>394</v>
      </c>
      <c r="D190" s="50"/>
    </row>
    <row r="191" spans="1:4">
      <c r="A191" s="50">
        <v>134</v>
      </c>
      <c r="B191" s="51">
        <v>0.49</v>
      </c>
      <c r="C191" s="50" t="s">
        <v>395</v>
      </c>
      <c r="D191" s="50"/>
    </row>
    <row r="192" spans="1:4">
      <c r="A192" s="50">
        <v>149</v>
      </c>
      <c r="B192" s="51">
        <v>0.55000000000000004</v>
      </c>
      <c r="C192" s="50" t="s">
        <v>396</v>
      </c>
      <c r="D192" s="50"/>
    </row>
    <row r="193" spans="1:4">
      <c r="A193" s="50">
        <v>171</v>
      </c>
      <c r="B193" s="51">
        <v>0.63</v>
      </c>
      <c r="C193" s="50" t="s">
        <v>397</v>
      </c>
      <c r="D193" s="50"/>
    </row>
    <row r="194" spans="1:4">
      <c r="A194" s="50">
        <v>191</v>
      </c>
      <c r="B194" s="51">
        <v>0.7</v>
      </c>
      <c r="C194" s="50" t="s">
        <v>398</v>
      </c>
      <c r="D194" s="50"/>
    </row>
    <row r="195" spans="1:4">
      <c r="A195" s="50">
        <v>218</v>
      </c>
      <c r="B195" s="51">
        <v>0.8</v>
      </c>
      <c r="C195" s="50" t="s">
        <v>399</v>
      </c>
      <c r="D195" s="50"/>
    </row>
    <row r="196" spans="1:4">
      <c r="A196" s="50">
        <v>239</v>
      </c>
      <c r="B196" s="51">
        <v>0.88</v>
      </c>
      <c r="C196" s="52" t="s">
        <v>1436</v>
      </c>
      <c r="D196" s="50"/>
    </row>
    <row r="197" spans="1:4">
      <c r="A197" s="50"/>
      <c r="B197" s="51"/>
      <c r="C197" s="52"/>
      <c r="D197" s="50"/>
    </row>
    <row r="198" spans="1:4">
      <c r="A198" s="50">
        <v>151</v>
      </c>
      <c r="B198" s="51">
        <v>1</v>
      </c>
      <c r="C198" s="50" t="s">
        <v>400</v>
      </c>
      <c r="D198" s="50"/>
    </row>
    <row r="199" spans="1:4">
      <c r="B199" s="15"/>
    </row>
    <row r="202" spans="1:4">
      <c r="A202" s="43" t="s">
        <v>388</v>
      </c>
      <c r="B202" s="43" t="s">
        <v>389</v>
      </c>
      <c r="C202" s="43" t="s">
        <v>403</v>
      </c>
      <c r="D202" s="43" t="s">
        <v>1426</v>
      </c>
    </row>
    <row r="203" spans="1:4">
      <c r="A203" s="50">
        <v>1</v>
      </c>
      <c r="B203" s="54">
        <f>A203/A216</f>
        <v>6.6225165562913907E-3</v>
      </c>
      <c r="C203" s="16" t="s">
        <v>1438</v>
      </c>
      <c r="D203" s="44">
        <v>425775</v>
      </c>
    </row>
    <row r="204" spans="1:4">
      <c r="A204" s="50">
        <f t="shared" ref="A204:A213" si="58">A187-A186</f>
        <v>1</v>
      </c>
      <c r="B204" s="54">
        <f>A204/A216</f>
        <v>6.6225165562913907E-3</v>
      </c>
      <c r="C204" s="16" t="s">
        <v>1427</v>
      </c>
      <c r="D204" s="44">
        <v>327076</v>
      </c>
    </row>
    <row r="205" spans="1:4">
      <c r="A205" s="50">
        <f t="shared" si="58"/>
        <v>8</v>
      </c>
      <c r="B205" s="54">
        <f>A205/A216</f>
        <v>5.2980132450331126E-2</v>
      </c>
      <c r="C205" s="16" t="s">
        <v>1428</v>
      </c>
    </row>
    <row r="206" spans="1:4">
      <c r="A206" s="50">
        <f t="shared" si="58"/>
        <v>12</v>
      </c>
      <c r="B206" s="54">
        <f>A206/A216</f>
        <v>7.9470198675496692E-2</v>
      </c>
      <c r="C206" s="16" t="s">
        <v>1429</v>
      </c>
    </row>
    <row r="207" spans="1:4">
      <c r="A207" s="50">
        <f t="shared" si="58"/>
        <v>38</v>
      </c>
      <c r="B207" s="54">
        <f>A207/A216</f>
        <v>0.25165562913907286</v>
      </c>
      <c r="C207" s="16" t="s">
        <v>1430</v>
      </c>
    </row>
    <row r="208" spans="1:4">
      <c r="A208" s="50">
        <f t="shared" si="58"/>
        <v>74</v>
      </c>
      <c r="B208" s="54">
        <f>A208/A216</f>
        <v>0.49006622516556292</v>
      </c>
      <c r="C208" s="16" t="s">
        <v>1431</v>
      </c>
    </row>
    <row r="209" spans="1:3">
      <c r="A209" s="50">
        <f t="shared" si="58"/>
        <v>15</v>
      </c>
      <c r="B209" s="54">
        <f>A209/A216</f>
        <v>9.9337748344370855E-2</v>
      </c>
      <c r="C209" s="16" t="s">
        <v>1432</v>
      </c>
    </row>
    <row r="210" spans="1:3">
      <c r="A210" s="50">
        <f t="shared" si="58"/>
        <v>22</v>
      </c>
      <c r="B210" s="54">
        <f>A210/A216</f>
        <v>0.14569536423841059</v>
      </c>
      <c r="C210" s="16" t="s">
        <v>1433</v>
      </c>
    </row>
    <row r="211" spans="1:3">
      <c r="A211" s="50">
        <f t="shared" si="58"/>
        <v>20</v>
      </c>
      <c r="B211" s="54">
        <f>A211/A216</f>
        <v>0.13245033112582782</v>
      </c>
      <c r="C211" s="16" t="s">
        <v>1434</v>
      </c>
    </row>
    <row r="212" spans="1:3">
      <c r="A212" s="50">
        <f t="shared" si="58"/>
        <v>27</v>
      </c>
      <c r="B212" s="54">
        <f>A212/A216</f>
        <v>0.17880794701986755</v>
      </c>
      <c r="C212" s="16" t="s">
        <v>1435</v>
      </c>
    </row>
    <row r="213" spans="1:3">
      <c r="A213" s="50">
        <f t="shared" si="58"/>
        <v>21</v>
      </c>
      <c r="B213" s="54">
        <f>A213/A216</f>
        <v>0.13907284768211919</v>
      </c>
      <c r="C213" s="16" t="s">
        <v>1437</v>
      </c>
    </row>
    <row r="214" spans="1:3">
      <c r="A214" s="50">
        <v>34</v>
      </c>
      <c r="B214" s="54">
        <f>A214/A216</f>
        <v>0.2251655629139073</v>
      </c>
      <c r="C214" s="16" t="s">
        <v>1450</v>
      </c>
    </row>
    <row r="215" spans="1:3">
      <c r="A215" s="50"/>
      <c r="B215" s="50"/>
    </row>
    <row r="216" spans="1:3">
      <c r="A216" s="50">
        <v>151</v>
      </c>
      <c r="B216" s="51">
        <f>SUM(B203:B214)</f>
        <v>1.8079470198675498</v>
      </c>
    </row>
    <row r="217" spans="1:3">
      <c r="B217" s="15"/>
    </row>
    <row r="220" spans="1:3">
      <c r="A220" s="43" t="s">
        <v>403</v>
      </c>
      <c r="B220" s="43" t="s">
        <v>388</v>
      </c>
    </row>
    <row r="221" spans="1:3">
      <c r="A221" s="16" t="s">
        <v>1439</v>
      </c>
      <c r="B221" s="50">
        <v>1</v>
      </c>
    </row>
    <row r="222" spans="1:3">
      <c r="A222" s="16" t="s">
        <v>1440</v>
      </c>
      <c r="B222" s="50">
        <v>1</v>
      </c>
    </row>
    <row r="223" spans="1:3">
      <c r="A223" s="16" t="s">
        <v>1441</v>
      </c>
      <c r="B223" s="50">
        <v>8</v>
      </c>
    </row>
    <row r="224" spans="1:3">
      <c r="A224" s="16" t="s">
        <v>1442</v>
      </c>
      <c r="B224" s="50">
        <v>12</v>
      </c>
    </row>
    <row r="225" spans="1:7">
      <c r="A225" s="16" t="s">
        <v>1443</v>
      </c>
      <c r="B225" s="50">
        <v>38</v>
      </c>
    </row>
    <row r="226" spans="1:7">
      <c r="A226" s="16" t="s">
        <v>1444</v>
      </c>
      <c r="B226" s="50">
        <v>74</v>
      </c>
    </row>
    <row r="227" spans="1:7">
      <c r="A227" s="16" t="s">
        <v>1445</v>
      </c>
      <c r="B227" s="50">
        <v>15</v>
      </c>
    </row>
    <row r="228" spans="1:7">
      <c r="A228" s="16" t="s">
        <v>1446</v>
      </c>
      <c r="B228" s="50">
        <v>22</v>
      </c>
    </row>
    <row r="229" spans="1:7">
      <c r="A229" s="16" t="s">
        <v>1447</v>
      </c>
      <c r="B229" s="50">
        <v>20</v>
      </c>
    </row>
    <row r="230" spans="1:7">
      <c r="A230" s="16" t="s">
        <v>1448</v>
      </c>
      <c r="B230" s="50">
        <v>27</v>
      </c>
    </row>
    <row r="231" spans="1:7">
      <c r="A231" s="16" t="s">
        <v>1449</v>
      </c>
      <c r="B231" s="50">
        <v>21</v>
      </c>
    </row>
    <row r="232" spans="1:7">
      <c r="A232" s="16" t="s">
        <v>1451</v>
      </c>
      <c r="B232" s="50">
        <v>34</v>
      </c>
    </row>
    <row r="233" spans="1:7">
      <c r="B233" s="50"/>
    </row>
    <row r="234" spans="1:7">
      <c r="B234" s="50">
        <v>273</v>
      </c>
    </row>
    <row r="238" spans="1:7">
      <c r="A238" s="20" t="s">
        <v>1456</v>
      </c>
      <c r="G238" s="20" t="s">
        <v>1456</v>
      </c>
    </row>
    <row r="263" spans="1:7">
      <c r="A263" s="20" t="s">
        <v>1457</v>
      </c>
      <c r="G263" s="20" t="s">
        <v>1457</v>
      </c>
    </row>
    <row r="265" spans="1:7">
      <c r="B265" s="15"/>
    </row>
    <row r="268" spans="1:7">
      <c r="A268" s="58" t="s">
        <v>403</v>
      </c>
      <c r="B268" s="58" t="s">
        <v>388</v>
      </c>
    </row>
    <row r="269" spans="1:7">
      <c r="A269" s="22" t="s">
        <v>1458</v>
      </c>
      <c r="B269" s="50">
        <v>1</v>
      </c>
      <c r="C269" s="21"/>
    </row>
    <row r="270" spans="1:7">
      <c r="A270" s="22" t="s">
        <v>1459</v>
      </c>
      <c r="B270" s="50">
        <v>1</v>
      </c>
      <c r="C270" s="21"/>
    </row>
    <row r="271" spans="1:7">
      <c r="A271" s="22" t="s">
        <v>1452</v>
      </c>
      <c r="B271" s="50">
        <v>8</v>
      </c>
      <c r="C271" s="21"/>
    </row>
    <row r="272" spans="1:7">
      <c r="A272" s="22" t="s">
        <v>1453</v>
      </c>
      <c r="B272" s="50">
        <v>12</v>
      </c>
      <c r="C272" s="21"/>
    </row>
    <row r="273" spans="1:3">
      <c r="A273" s="22" t="s">
        <v>1460</v>
      </c>
      <c r="B273" s="50">
        <v>38</v>
      </c>
      <c r="C273" s="21"/>
    </row>
    <row r="274" spans="1:3">
      <c r="A274" s="22" t="s">
        <v>1461</v>
      </c>
      <c r="B274" s="50">
        <v>74</v>
      </c>
      <c r="C274" s="21"/>
    </row>
    <row r="275" spans="1:3">
      <c r="A275" s="22" t="s">
        <v>1462</v>
      </c>
      <c r="B275" s="50">
        <v>15</v>
      </c>
      <c r="C275" s="21"/>
    </row>
    <row r="276" spans="1:3">
      <c r="A276" s="22" t="s">
        <v>1463</v>
      </c>
      <c r="B276" s="50">
        <v>22</v>
      </c>
      <c r="C276" s="21"/>
    </row>
    <row r="277" spans="1:3">
      <c r="A277" s="22" t="s">
        <v>1454</v>
      </c>
      <c r="B277" s="50">
        <v>20</v>
      </c>
      <c r="C277" s="21"/>
    </row>
    <row r="278" spans="1:3">
      <c r="A278" s="22" t="s">
        <v>1464</v>
      </c>
      <c r="B278" s="50">
        <v>27</v>
      </c>
      <c r="C278" s="21"/>
    </row>
    <row r="279" spans="1:3">
      <c r="A279" s="22" t="s">
        <v>1465</v>
      </c>
      <c r="B279" s="50">
        <v>21</v>
      </c>
      <c r="C279" s="21"/>
    </row>
    <row r="280" spans="1:3">
      <c r="A280" s="22" t="s">
        <v>1466</v>
      </c>
      <c r="B280" s="50">
        <v>34</v>
      </c>
      <c r="C280" s="21"/>
    </row>
    <row r="281" spans="1:3">
      <c r="B281" s="50"/>
    </row>
    <row r="282" spans="1:3">
      <c r="B282" s="50">
        <v>273</v>
      </c>
    </row>
    <row r="305" spans="1:2">
      <c r="B305" s="15"/>
    </row>
    <row r="314" spans="1:2">
      <c r="A314" s="58" t="s">
        <v>403</v>
      </c>
      <c r="B314" s="58" t="s">
        <v>389</v>
      </c>
    </row>
    <row r="315" spans="1:2">
      <c r="A315" s="22" t="s">
        <v>1467</v>
      </c>
      <c r="B315" s="55">
        <v>3.663003663003663E-3</v>
      </c>
    </row>
    <row r="316" spans="1:2">
      <c r="A316" s="22" t="s">
        <v>1468</v>
      </c>
      <c r="B316" s="55">
        <v>3.663003663003663E-3</v>
      </c>
    </row>
    <row r="317" spans="1:2">
      <c r="A317" s="22" t="s">
        <v>1469</v>
      </c>
      <c r="B317" s="55">
        <v>2.9304029304029304E-2</v>
      </c>
    </row>
    <row r="318" spans="1:2">
      <c r="A318" s="22" t="s">
        <v>1470</v>
      </c>
      <c r="B318" s="55">
        <v>4.3956043956043959E-2</v>
      </c>
    </row>
    <row r="319" spans="1:2">
      <c r="A319" s="22" t="s">
        <v>1471</v>
      </c>
      <c r="B319" s="55">
        <v>0.1391941391941392</v>
      </c>
    </row>
    <row r="320" spans="1:2">
      <c r="A320" s="22" t="s">
        <v>1472</v>
      </c>
      <c r="B320" s="55">
        <v>0.27106227106227104</v>
      </c>
    </row>
    <row r="321" spans="1:2">
      <c r="A321" s="22" t="s">
        <v>1473</v>
      </c>
      <c r="B321" s="55">
        <v>5.4945054945054944E-2</v>
      </c>
    </row>
    <row r="322" spans="1:2">
      <c r="A322" s="22" t="s">
        <v>1474</v>
      </c>
      <c r="B322" s="55">
        <v>8.0586080586080591E-2</v>
      </c>
    </row>
    <row r="323" spans="1:2">
      <c r="A323" s="22" t="s">
        <v>1475</v>
      </c>
      <c r="B323" s="55">
        <v>7.3260073260073263E-2</v>
      </c>
    </row>
    <row r="324" spans="1:2">
      <c r="A324" s="22" t="s">
        <v>1476</v>
      </c>
      <c r="B324" s="55">
        <v>9.8901098901098897E-2</v>
      </c>
    </row>
    <row r="325" spans="1:2">
      <c r="A325" s="22" t="s">
        <v>1477</v>
      </c>
      <c r="B325" s="55">
        <v>7.6923076923076927E-2</v>
      </c>
    </row>
    <row r="326" spans="1:2">
      <c r="A326" s="22" t="s">
        <v>1478</v>
      </c>
      <c r="B326" s="55">
        <v>0.12454212454212454</v>
      </c>
    </row>
    <row r="327" spans="1:2">
      <c r="B327" s="50"/>
    </row>
    <row r="328" spans="1:2">
      <c r="B328" s="55">
        <f>SUM(B315:B326)</f>
        <v>1</v>
      </c>
    </row>
  </sheetData>
  <sortState ref="A6:AB156">
    <sortCondition descending="1" ref="R6:R156"/>
    <sortCondition descending="1" ref="I6:I156"/>
    <sortCondition ref="A6:A156"/>
  </sortState>
  <mergeCells count="1">
    <mergeCell ref="A5:S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dimension ref="A1:AB209"/>
  <sheetViews>
    <sheetView workbookViewId="0"/>
  </sheetViews>
  <sheetFormatPr defaultRowHeight="12.75"/>
  <cols>
    <col min="1" max="1" width="20.85546875" bestFit="1" customWidth="1"/>
    <col min="2" max="2" width="20.28515625" bestFit="1" customWidth="1"/>
    <col min="3" max="3" width="13.42578125" customWidth="1"/>
    <col min="4" max="4" width="10.7109375" bestFit="1" customWidth="1"/>
    <col min="5" max="5" width="14" bestFit="1" customWidth="1"/>
    <col min="6" max="6" width="10.42578125" bestFit="1" customWidth="1"/>
    <col min="7" max="7" width="13.42578125" customWidth="1"/>
    <col min="8" max="8" width="15.140625" customWidth="1"/>
    <col min="9" max="9" width="10.7109375" bestFit="1" customWidth="1"/>
    <col min="10" max="10" width="9.7109375" bestFit="1" customWidth="1"/>
    <col min="11" max="11" width="11.85546875" customWidth="1"/>
    <col min="12" max="12" width="9.7109375" customWidth="1"/>
    <col min="13" max="13" width="11.28515625" bestFit="1" customWidth="1"/>
    <col min="14" max="15" width="10.7109375" bestFit="1" customWidth="1"/>
    <col min="16" max="16" width="10.7109375" customWidth="1"/>
    <col min="17" max="17" width="4.42578125" customWidth="1"/>
    <col min="18" max="18" width="10.7109375" bestFit="1" customWidth="1"/>
    <col min="19" max="19" width="5.5703125" customWidth="1"/>
    <col min="20" max="20" width="6.28515625" bestFit="1" customWidth="1"/>
    <col min="21" max="21" width="11.42578125" bestFit="1" customWidth="1"/>
    <col min="22" max="22" width="10.28515625" bestFit="1" customWidth="1"/>
    <col min="23" max="23" width="11" bestFit="1" customWidth="1"/>
    <col min="24" max="25" width="9.28515625" bestFit="1" customWidth="1"/>
    <col min="26" max="28" width="10.85546875" bestFit="1" customWidth="1"/>
  </cols>
  <sheetData>
    <row r="1" spans="1:28">
      <c r="A1" s="20" t="s">
        <v>1572</v>
      </c>
    </row>
    <row r="2" spans="1:28">
      <c r="A2" s="20" t="s">
        <v>1573</v>
      </c>
    </row>
    <row r="5" spans="1:28">
      <c r="A5" s="65" t="s">
        <v>387</v>
      </c>
      <c r="B5" s="65"/>
      <c r="C5" s="65"/>
      <c r="D5" s="65"/>
      <c r="E5" s="65"/>
      <c r="F5" s="65"/>
      <c r="G5" s="65"/>
      <c r="H5" s="65"/>
      <c r="I5" s="65"/>
      <c r="J5" s="65"/>
      <c r="K5" s="65"/>
      <c r="L5" s="65"/>
      <c r="M5" s="65"/>
      <c r="N5" s="65"/>
      <c r="O5" s="65"/>
      <c r="P5" s="65"/>
      <c r="Q5" s="65"/>
      <c r="R5" s="65"/>
      <c r="S5" s="65"/>
    </row>
    <row r="6" spans="1:28" ht="13.5" thickBot="1">
      <c r="A6" s="28"/>
      <c r="B6" s="28"/>
      <c r="C6" s="28"/>
      <c r="D6" s="28"/>
      <c r="E6" s="28"/>
      <c r="F6" s="28"/>
      <c r="G6" s="28"/>
      <c r="H6" s="28"/>
      <c r="I6" s="28"/>
      <c r="J6" s="28"/>
      <c r="K6" s="28"/>
      <c r="L6" s="28"/>
      <c r="M6" s="28"/>
      <c r="N6" s="28"/>
      <c r="O6" s="28"/>
      <c r="P6" s="28"/>
      <c r="Q6" s="28"/>
      <c r="R6" s="28"/>
      <c r="S6" s="28"/>
      <c r="W6" s="18" t="s">
        <v>405</v>
      </c>
      <c r="X6" s="20" t="s">
        <v>1455</v>
      </c>
    </row>
    <row r="7" spans="1:28">
      <c r="A7" s="4"/>
      <c r="B7" s="4"/>
      <c r="C7" s="4"/>
      <c r="D7" s="4"/>
      <c r="E7" s="4"/>
      <c r="F7" s="4"/>
      <c r="G7" s="4"/>
      <c r="H7" s="4"/>
      <c r="I7" s="4" t="s">
        <v>0</v>
      </c>
      <c r="J7" s="4" t="s">
        <v>1</v>
      </c>
      <c r="K7" s="4" t="s">
        <v>1</v>
      </c>
      <c r="L7" s="4"/>
      <c r="M7" s="4"/>
      <c r="N7" s="4" t="s">
        <v>401</v>
      </c>
      <c r="O7" s="4" t="s">
        <v>1585</v>
      </c>
      <c r="P7" s="4" t="s">
        <v>1585</v>
      </c>
      <c r="Q7" s="4"/>
      <c r="R7" s="5" t="s">
        <v>404</v>
      </c>
      <c r="W7" s="18" t="s">
        <v>404</v>
      </c>
    </row>
    <row r="8" spans="1:28" ht="13.5" thickBot="1">
      <c r="A8" s="6" t="s">
        <v>2</v>
      </c>
      <c r="B8" s="7" t="s">
        <v>419</v>
      </c>
      <c r="C8" s="7" t="s">
        <v>1422</v>
      </c>
      <c r="D8" s="7" t="s">
        <v>420</v>
      </c>
      <c r="E8" s="7" t="s">
        <v>421</v>
      </c>
      <c r="F8" s="7" t="s">
        <v>1126</v>
      </c>
      <c r="G8" s="7" t="s">
        <v>406</v>
      </c>
      <c r="H8" s="7" t="s">
        <v>3</v>
      </c>
      <c r="I8" s="7" t="s">
        <v>4</v>
      </c>
      <c r="J8" s="7" t="s">
        <v>5</v>
      </c>
      <c r="K8" s="7" t="s">
        <v>1535</v>
      </c>
      <c r="L8" s="7" t="s">
        <v>6</v>
      </c>
      <c r="M8" s="7" t="s">
        <v>1534</v>
      </c>
      <c r="N8" s="7" t="s">
        <v>402</v>
      </c>
      <c r="O8" s="7" t="s">
        <v>7</v>
      </c>
      <c r="P8" s="7" t="s">
        <v>1536</v>
      </c>
      <c r="Q8" s="7"/>
      <c r="R8" s="8" t="s">
        <v>4</v>
      </c>
      <c r="T8" s="17" t="s">
        <v>388</v>
      </c>
      <c r="U8" s="17" t="s">
        <v>389</v>
      </c>
      <c r="V8" s="17" t="s">
        <v>403</v>
      </c>
      <c r="W8" s="17" t="s">
        <v>416</v>
      </c>
      <c r="X8" s="62">
        <v>0.05</v>
      </c>
      <c r="Y8" s="62">
        <v>0.1</v>
      </c>
      <c r="Z8" s="62">
        <v>0.15</v>
      </c>
      <c r="AA8" s="62">
        <v>0.2</v>
      </c>
      <c r="AB8" s="62">
        <v>0.25</v>
      </c>
    </row>
    <row r="9" spans="1:28">
      <c r="I9" s="9"/>
      <c r="J9" s="9"/>
      <c r="K9" s="9"/>
      <c r="L9" s="9"/>
      <c r="M9" s="9"/>
      <c r="N9" s="9"/>
      <c r="O9" s="9"/>
      <c r="P9" s="9"/>
      <c r="Q9" s="9"/>
      <c r="R9" s="9"/>
    </row>
    <row r="10" spans="1:28">
      <c r="A10" t="s">
        <v>117</v>
      </c>
      <c r="B10" t="s">
        <v>856</v>
      </c>
      <c r="C10" t="s">
        <v>1159</v>
      </c>
      <c r="D10" t="s">
        <v>427</v>
      </c>
      <c r="E10" t="s">
        <v>426</v>
      </c>
      <c r="F10" t="s">
        <v>1132</v>
      </c>
      <c r="G10" t="s">
        <v>409</v>
      </c>
      <c r="H10" t="s">
        <v>10</v>
      </c>
      <c r="I10" s="44">
        <f t="shared" ref="I10:I41" si="0">R10-O10-J10-L10</f>
        <v>225794</v>
      </c>
      <c r="J10" s="44">
        <v>297</v>
      </c>
      <c r="K10" s="51">
        <f>J10/I10</f>
        <v>1.3153582468976147E-3</v>
      </c>
      <c r="L10" s="44">
        <v>0</v>
      </c>
      <c r="M10" s="51">
        <f>L10/I10</f>
        <v>0</v>
      </c>
      <c r="N10" s="45">
        <f t="shared" ref="N10:N41" si="1">SUM(I10:L10)</f>
        <v>226091.00131535824</v>
      </c>
      <c r="O10" s="44">
        <v>43961</v>
      </c>
      <c r="P10" s="51">
        <f>O10/I10</f>
        <v>0.19469516461907757</v>
      </c>
      <c r="Q10" s="9"/>
      <c r="R10" s="44">
        <v>270052</v>
      </c>
      <c r="T10" s="50"/>
      <c r="U10" s="50"/>
      <c r="V10" s="50"/>
      <c r="W10" s="44">
        <f>R10</f>
        <v>270052</v>
      </c>
      <c r="X10" s="44">
        <f t="shared" ref="X10:X41" si="2">0.05*W10</f>
        <v>13502.6</v>
      </c>
      <c r="Y10" s="44">
        <f t="shared" ref="Y10:Y41" si="3">0.1*W10</f>
        <v>27005.200000000001</v>
      </c>
      <c r="Z10" s="44">
        <f t="shared" ref="Z10:Z41" si="4">0.15*W10</f>
        <v>40507.799999999996</v>
      </c>
      <c r="AA10" s="44">
        <f t="shared" ref="AA10:AA41" si="5">0.2*W10</f>
        <v>54010.400000000001</v>
      </c>
      <c r="AB10" s="44">
        <f t="shared" ref="AB10:AB41" si="6">0.25*W10</f>
        <v>67513</v>
      </c>
    </row>
    <row r="11" spans="1:28">
      <c r="A11" t="s">
        <v>118</v>
      </c>
      <c r="B11" t="s">
        <v>857</v>
      </c>
      <c r="C11" t="s">
        <v>1160</v>
      </c>
      <c r="D11" t="s">
        <v>427</v>
      </c>
      <c r="E11" t="s">
        <v>428</v>
      </c>
      <c r="F11" t="s">
        <v>1133</v>
      </c>
      <c r="G11" t="s">
        <v>409</v>
      </c>
      <c r="H11" t="s">
        <v>11</v>
      </c>
      <c r="I11" s="44">
        <f t="shared" si="0"/>
        <v>113314</v>
      </c>
      <c r="J11" s="44">
        <v>61228</v>
      </c>
      <c r="K11" s="51">
        <f t="shared" ref="K11:K66" si="7">J11/I11</f>
        <v>0.54033923433997566</v>
      </c>
      <c r="L11" s="44">
        <v>43094</v>
      </c>
      <c r="M11" s="51">
        <f t="shared" ref="M11:M66" si="8">L11/I11</f>
        <v>0.38030605220890623</v>
      </c>
      <c r="N11" s="45">
        <f t="shared" si="1"/>
        <v>217636.54033923434</v>
      </c>
      <c r="O11" s="44">
        <v>41232</v>
      </c>
      <c r="P11" s="51">
        <f t="shared" ref="P11:P66" si="9">O11/I11</f>
        <v>0.36387383730165734</v>
      </c>
      <c r="Q11" s="9"/>
      <c r="R11" s="44">
        <v>258868</v>
      </c>
      <c r="T11" s="50"/>
      <c r="U11" s="50"/>
      <c r="V11" s="50"/>
      <c r="W11" s="44">
        <f>R11+W10</f>
        <v>528920</v>
      </c>
      <c r="X11" s="44">
        <f t="shared" si="2"/>
        <v>26446</v>
      </c>
      <c r="Y11" s="44">
        <f t="shared" si="3"/>
        <v>52892</v>
      </c>
      <c r="Z11" s="44">
        <f t="shared" si="4"/>
        <v>79338</v>
      </c>
      <c r="AA11" s="44">
        <f t="shared" si="5"/>
        <v>105784</v>
      </c>
      <c r="AB11" s="44">
        <f t="shared" si="6"/>
        <v>132230</v>
      </c>
    </row>
    <row r="12" spans="1:28">
      <c r="A12" t="s">
        <v>119</v>
      </c>
      <c r="B12" t="s">
        <v>858</v>
      </c>
      <c r="C12" t="s">
        <v>1161</v>
      </c>
      <c r="D12" t="s">
        <v>430</v>
      </c>
      <c r="E12" t="s">
        <v>429</v>
      </c>
      <c r="F12" t="s">
        <v>1132</v>
      </c>
      <c r="G12" t="s">
        <v>409</v>
      </c>
      <c r="H12" t="s">
        <v>11</v>
      </c>
      <c r="I12" s="44">
        <f t="shared" si="0"/>
        <v>104383</v>
      </c>
      <c r="J12" s="44">
        <v>71717</v>
      </c>
      <c r="K12" s="51">
        <f t="shared" si="7"/>
        <v>0.68705632143165074</v>
      </c>
      <c r="L12" s="44">
        <v>34114</v>
      </c>
      <c r="M12" s="51">
        <f t="shared" si="8"/>
        <v>0.32681566921816774</v>
      </c>
      <c r="N12" s="45">
        <f t="shared" si="1"/>
        <v>210214.68705632142</v>
      </c>
      <c r="O12" s="44">
        <v>48495</v>
      </c>
      <c r="P12" s="51">
        <f t="shared" si="9"/>
        <v>0.46458714541639923</v>
      </c>
      <c r="Q12" s="9"/>
      <c r="R12" s="44">
        <v>258709</v>
      </c>
      <c r="T12" s="50"/>
      <c r="U12" s="50"/>
      <c r="V12" s="50"/>
      <c r="W12" s="44">
        <f t="shared" ref="W12:W66" si="10">R12+W11</f>
        <v>787629</v>
      </c>
      <c r="X12" s="44">
        <f t="shared" si="2"/>
        <v>39381.450000000004</v>
      </c>
      <c r="Y12" s="44">
        <f t="shared" si="3"/>
        <v>78762.900000000009</v>
      </c>
      <c r="Z12" s="44">
        <f t="shared" si="4"/>
        <v>118144.34999999999</v>
      </c>
      <c r="AA12" s="44">
        <f t="shared" si="5"/>
        <v>157525.80000000002</v>
      </c>
      <c r="AB12" s="44">
        <f t="shared" si="6"/>
        <v>196907.25</v>
      </c>
    </row>
    <row r="13" spans="1:28">
      <c r="A13" t="s">
        <v>120</v>
      </c>
      <c r="B13" t="s">
        <v>859</v>
      </c>
      <c r="C13" t="s">
        <v>1162</v>
      </c>
      <c r="D13" t="s">
        <v>432</v>
      </c>
      <c r="E13" t="s">
        <v>431</v>
      </c>
      <c r="F13" t="s">
        <v>1134</v>
      </c>
      <c r="G13" t="s">
        <v>409</v>
      </c>
      <c r="H13" t="s">
        <v>12</v>
      </c>
      <c r="I13" s="44">
        <f t="shared" si="0"/>
        <v>197959</v>
      </c>
      <c r="J13" s="44">
        <v>17779</v>
      </c>
      <c r="K13" s="51">
        <f t="shared" si="7"/>
        <v>8.9811526629251515E-2</v>
      </c>
      <c r="L13" s="44">
        <v>0</v>
      </c>
      <c r="M13" s="51">
        <f t="shared" si="8"/>
        <v>0</v>
      </c>
      <c r="N13" s="45">
        <f t="shared" si="1"/>
        <v>215738.08981152662</v>
      </c>
      <c r="O13" s="44">
        <f>8825+11562+22408</f>
        <v>42795</v>
      </c>
      <c r="P13" s="51">
        <f t="shared" si="9"/>
        <v>0.21618112841547998</v>
      </c>
      <c r="Q13" s="9"/>
      <c r="R13" s="44">
        <v>258533</v>
      </c>
      <c r="T13" s="50"/>
      <c r="U13" s="50"/>
      <c r="V13" s="50"/>
      <c r="W13" s="44">
        <f t="shared" si="10"/>
        <v>1046162</v>
      </c>
      <c r="X13" s="44">
        <f t="shared" si="2"/>
        <v>52308.100000000006</v>
      </c>
      <c r="Y13" s="44">
        <f t="shared" si="3"/>
        <v>104616.20000000001</v>
      </c>
      <c r="Z13" s="44">
        <f t="shared" si="4"/>
        <v>156924.29999999999</v>
      </c>
      <c r="AA13" s="44">
        <f t="shared" si="5"/>
        <v>209232.40000000002</v>
      </c>
      <c r="AB13" s="44">
        <f t="shared" si="6"/>
        <v>261540.5</v>
      </c>
    </row>
    <row r="14" spans="1:28">
      <c r="A14" t="s">
        <v>121</v>
      </c>
      <c r="B14" t="s">
        <v>860</v>
      </c>
      <c r="C14" t="s">
        <v>1163</v>
      </c>
      <c r="D14" t="s">
        <v>434</v>
      </c>
      <c r="E14" t="s">
        <v>433</v>
      </c>
      <c r="F14" t="s">
        <v>1132</v>
      </c>
      <c r="G14" t="s">
        <v>409</v>
      </c>
      <c r="H14" t="s">
        <v>13</v>
      </c>
      <c r="I14" s="44">
        <f t="shared" si="0"/>
        <v>166988</v>
      </c>
      <c r="J14" s="44">
        <v>360</v>
      </c>
      <c r="K14" s="51">
        <f t="shared" si="7"/>
        <v>2.1558435336670899E-3</v>
      </c>
      <c r="L14" s="44">
        <v>39473</v>
      </c>
      <c r="M14" s="51">
        <f t="shared" si="8"/>
        <v>0.23638225501233623</v>
      </c>
      <c r="N14" s="45">
        <f t="shared" si="1"/>
        <v>206821.00215584354</v>
      </c>
      <c r="O14" s="44">
        <v>49882</v>
      </c>
      <c r="P14" s="51">
        <f t="shared" si="9"/>
        <v>0.29871607540661604</v>
      </c>
      <c r="Q14" s="9"/>
      <c r="R14" s="44">
        <v>256703</v>
      </c>
      <c r="T14" s="50"/>
      <c r="U14" s="50"/>
      <c r="V14" s="50"/>
      <c r="W14" s="44">
        <f t="shared" si="10"/>
        <v>1302865</v>
      </c>
      <c r="X14" s="44">
        <f t="shared" si="2"/>
        <v>65143.25</v>
      </c>
      <c r="Y14" s="44">
        <f t="shared" si="3"/>
        <v>130286.5</v>
      </c>
      <c r="Z14" s="44">
        <f t="shared" si="4"/>
        <v>195429.75</v>
      </c>
      <c r="AA14" s="44">
        <f t="shared" si="5"/>
        <v>260573</v>
      </c>
      <c r="AB14" s="44">
        <f t="shared" si="6"/>
        <v>325716.25</v>
      </c>
    </row>
    <row r="15" spans="1:28">
      <c r="A15" t="s">
        <v>124</v>
      </c>
      <c r="B15" t="s">
        <v>863</v>
      </c>
      <c r="C15" t="s">
        <v>1166</v>
      </c>
      <c r="D15" t="s">
        <v>436</v>
      </c>
      <c r="E15" t="s">
        <v>439</v>
      </c>
      <c r="F15" t="s">
        <v>1137</v>
      </c>
      <c r="G15" t="s">
        <v>409</v>
      </c>
      <c r="H15" t="s">
        <v>13</v>
      </c>
      <c r="I15" s="44">
        <f t="shared" si="0"/>
        <v>167269</v>
      </c>
      <c r="J15" s="44">
        <v>360</v>
      </c>
      <c r="K15" s="51">
        <f t="shared" si="7"/>
        <v>2.1522218701612375E-3</v>
      </c>
      <c r="L15" s="44">
        <v>35468</v>
      </c>
      <c r="M15" s="51">
        <f t="shared" si="8"/>
        <v>0.21204168136355211</v>
      </c>
      <c r="N15" s="45">
        <f t="shared" si="1"/>
        <v>203097.00215222186</v>
      </c>
      <c r="O15" s="44">
        <v>47233</v>
      </c>
      <c r="P15" s="51">
        <f t="shared" si="9"/>
        <v>0.2823774877592381</v>
      </c>
      <c r="R15" s="44">
        <v>250330</v>
      </c>
      <c r="T15" s="50">
        <f>COUNT(R10:R15)</f>
        <v>6</v>
      </c>
      <c r="U15" s="51">
        <f>T15/A71</f>
        <v>0.10526315789473684</v>
      </c>
      <c r="V15" s="52" t="s">
        <v>392</v>
      </c>
      <c r="W15" s="44">
        <f t="shared" si="10"/>
        <v>1553195</v>
      </c>
      <c r="X15" s="44">
        <f t="shared" si="2"/>
        <v>77659.75</v>
      </c>
      <c r="Y15" s="44">
        <f t="shared" si="3"/>
        <v>155319.5</v>
      </c>
      <c r="Z15" s="44">
        <f t="shared" si="4"/>
        <v>232979.25</v>
      </c>
      <c r="AA15" s="44">
        <f t="shared" si="5"/>
        <v>310639</v>
      </c>
      <c r="AB15" s="44">
        <f t="shared" si="6"/>
        <v>388298.75</v>
      </c>
    </row>
    <row r="16" spans="1:28">
      <c r="A16" t="s">
        <v>125</v>
      </c>
      <c r="B16" t="s">
        <v>864</v>
      </c>
      <c r="C16" t="s">
        <v>1167</v>
      </c>
      <c r="D16" t="s">
        <v>441</v>
      </c>
      <c r="E16" t="s">
        <v>440</v>
      </c>
      <c r="F16" t="s">
        <v>1138</v>
      </c>
      <c r="G16" t="s">
        <v>409</v>
      </c>
      <c r="H16" t="s">
        <v>11</v>
      </c>
      <c r="I16" s="44">
        <f t="shared" si="0"/>
        <v>103552</v>
      </c>
      <c r="J16" s="44">
        <v>52899</v>
      </c>
      <c r="K16" s="51">
        <f t="shared" si="7"/>
        <v>0.51084479295426455</v>
      </c>
      <c r="L16" s="44">
        <v>42952</v>
      </c>
      <c r="M16" s="51">
        <f t="shared" si="8"/>
        <v>0.41478677379480838</v>
      </c>
      <c r="N16" s="45">
        <f t="shared" si="1"/>
        <v>199403.51084479297</v>
      </c>
      <c r="O16" s="44">
        <v>28860</v>
      </c>
      <c r="P16" s="51">
        <f t="shared" si="9"/>
        <v>0.27870055624227441</v>
      </c>
      <c r="Q16" s="9"/>
      <c r="R16" s="44">
        <v>228263</v>
      </c>
      <c r="T16" s="50"/>
      <c r="U16" s="50"/>
      <c r="V16" s="50"/>
      <c r="W16" s="44">
        <f t="shared" si="10"/>
        <v>1781458</v>
      </c>
      <c r="X16" s="44">
        <f t="shared" si="2"/>
        <v>89072.900000000009</v>
      </c>
      <c r="Y16" s="44">
        <f t="shared" si="3"/>
        <v>178145.80000000002</v>
      </c>
      <c r="Z16" s="44">
        <f t="shared" si="4"/>
        <v>267218.7</v>
      </c>
      <c r="AA16" s="44">
        <f t="shared" si="5"/>
        <v>356291.60000000003</v>
      </c>
      <c r="AB16" s="44">
        <f t="shared" si="6"/>
        <v>445364.5</v>
      </c>
    </row>
    <row r="17" spans="1:28">
      <c r="A17" t="s">
        <v>127</v>
      </c>
      <c r="B17" t="s">
        <v>866</v>
      </c>
      <c r="C17" t="s">
        <v>1161</v>
      </c>
      <c r="D17" t="s">
        <v>430</v>
      </c>
      <c r="E17" t="s">
        <v>444</v>
      </c>
      <c r="F17" t="s">
        <v>1132</v>
      </c>
      <c r="G17" t="s">
        <v>409</v>
      </c>
      <c r="H17" t="s">
        <v>15</v>
      </c>
      <c r="I17" s="44">
        <f t="shared" si="0"/>
        <v>82040</v>
      </c>
      <c r="J17" s="44">
        <v>49558</v>
      </c>
      <c r="K17" s="51">
        <f t="shared" si="7"/>
        <v>0.60407118478790833</v>
      </c>
      <c r="L17" s="44">
        <v>59302</v>
      </c>
      <c r="M17" s="51">
        <f t="shared" si="8"/>
        <v>0.72284251584592885</v>
      </c>
      <c r="N17" s="45">
        <f t="shared" si="1"/>
        <v>190900.60407118479</v>
      </c>
      <c r="O17" s="44">
        <v>32716</v>
      </c>
      <c r="P17" s="51">
        <f t="shared" si="9"/>
        <v>0.39878108239882981</v>
      </c>
      <c r="Q17" s="9"/>
      <c r="R17" s="44">
        <v>223616</v>
      </c>
      <c r="T17" s="50"/>
      <c r="U17" s="50"/>
      <c r="V17" s="50"/>
      <c r="W17" s="44">
        <f t="shared" si="10"/>
        <v>2005074</v>
      </c>
      <c r="X17" s="44">
        <f t="shared" si="2"/>
        <v>100253.70000000001</v>
      </c>
      <c r="Y17" s="44">
        <f t="shared" si="3"/>
        <v>200507.40000000002</v>
      </c>
      <c r="Z17" s="44">
        <f t="shared" si="4"/>
        <v>300761.09999999998</v>
      </c>
      <c r="AA17" s="44">
        <f t="shared" si="5"/>
        <v>401014.80000000005</v>
      </c>
      <c r="AB17" s="44">
        <f t="shared" si="6"/>
        <v>501268.5</v>
      </c>
    </row>
    <row r="18" spans="1:28">
      <c r="A18" t="s">
        <v>128</v>
      </c>
      <c r="B18" t="s">
        <v>867</v>
      </c>
      <c r="C18" t="s">
        <v>1169</v>
      </c>
      <c r="D18" t="s">
        <v>430</v>
      </c>
      <c r="E18" t="s">
        <v>445</v>
      </c>
      <c r="F18" t="s">
        <v>1139</v>
      </c>
      <c r="G18" t="s">
        <v>409</v>
      </c>
      <c r="H18" t="s">
        <v>13</v>
      </c>
      <c r="I18" s="44">
        <f t="shared" si="0"/>
        <v>167269</v>
      </c>
      <c r="J18" s="44">
        <v>8011</v>
      </c>
      <c r="K18" s="51">
        <f t="shared" si="7"/>
        <v>4.7892915005171309E-2</v>
      </c>
      <c r="L18" s="44">
        <v>32790</v>
      </c>
      <c r="M18" s="51">
        <f t="shared" si="8"/>
        <v>0.19603154200718603</v>
      </c>
      <c r="N18" s="45">
        <f t="shared" si="1"/>
        <v>208070.047892915</v>
      </c>
      <c r="O18" s="44">
        <v>13848</v>
      </c>
      <c r="P18" s="51">
        <f t="shared" si="9"/>
        <v>8.2788801272202256E-2</v>
      </c>
      <c r="Q18" s="9"/>
      <c r="R18" s="44">
        <v>221918</v>
      </c>
      <c r="T18" s="50"/>
      <c r="U18" s="50"/>
      <c r="V18" s="50"/>
      <c r="W18" s="44">
        <f t="shared" si="10"/>
        <v>2226992</v>
      </c>
      <c r="X18" s="44">
        <f t="shared" si="2"/>
        <v>111349.6</v>
      </c>
      <c r="Y18" s="44">
        <f t="shared" si="3"/>
        <v>222699.2</v>
      </c>
      <c r="Z18" s="44">
        <f t="shared" si="4"/>
        <v>334048.8</v>
      </c>
      <c r="AA18" s="44">
        <f t="shared" si="5"/>
        <v>445398.4</v>
      </c>
      <c r="AB18" s="44">
        <f t="shared" si="6"/>
        <v>556748</v>
      </c>
    </row>
    <row r="19" spans="1:28">
      <c r="A19" t="s">
        <v>129</v>
      </c>
      <c r="B19" t="s">
        <v>868</v>
      </c>
      <c r="C19" t="s">
        <v>1170</v>
      </c>
      <c r="D19" t="s">
        <v>430</v>
      </c>
      <c r="E19" t="s">
        <v>446</v>
      </c>
      <c r="F19" t="s">
        <v>1140</v>
      </c>
      <c r="G19" t="s">
        <v>409</v>
      </c>
      <c r="H19" t="s">
        <v>11</v>
      </c>
      <c r="I19" s="44">
        <f t="shared" si="0"/>
        <v>104517</v>
      </c>
      <c r="J19" s="44">
        <v>52899</v>
      </c>
      <c r="K19" s="51">
        <f t="shared" si="7"/>
        <v>0.50612818967249351</v>
      </c>
      <c r="L19" s="44">
        <v>42157</v>
      </c>
      <c r="M19" s="51">
        <f t="shared" si="8"/>
        <v>0.40335065109025325</v>
      </c>
      <c r="N19" s="45">
        <f t="shared" si="1"/>
        <v>199573.50612818968</v>
      </c>
      <c r="O19" s="44">
        <v>20572</v>
      </c>
      <c r="P19" s="51">
        <f t="shared" si="9"/>
        <v>0.19682922395399791</v>
      </c>
      <c r="Q19" s="9"/>
      <c r="R19" s="44">
        <v>220145</v>
      </c>
      <c r="T19" s="50"/>
      <c r="U19" s="50"/>
      <c r="V19" s="50"/>
      <c r="W19" s="44">
        <f t="shared" si="10"/>
        <v>2447137</v>
      </c>
      <c r="X19" s="44">
        <f t="shared" si="2"/>
        <v>122356.85</v>
      </c>
      <c r="Y19" s="44">
        <f t="shared" si="3"/>
        <v>244713.7</v>
      </c>
      <c r="Z19" s="44">
        <f t="shared" si="4"/>
        <v>367070.55</v>
      </c>
      <c r="AA19" s="44">
        <f t="shared" si="5"/>
        <v>489427.4</v>
      </c>
      <c r="AB19" s="44">
        <f t="shared" si="6"/>
        <v>611784.25</v>
      </c>
    </row>
    <row r="20" spans="1:28">
      <c r="A20" t="s">
        <v>132</v>
      </c>
      <c r="B20" t="s">
        <v>871</v>
      </c>
      <c r="C20" t="s">
        <v>1173</v>
      </c>
      <c r="D20" t="s">
        <v>452</v>
      </c>
      <c r="E20" t="s">
        <v>451</v>
      </c>
      <c r="F20" t="s">
        <v>1136</v>
      </c>
      <c r="G20" t="s">
        <v>409</v>
      </c>
      <c r="H20" t="s">
        <v>11</v>
      </c>
      <c r="I20" s="44">
        <f t="shared" si="0"/>
        <v>102942</v>
      </c>
      <c r="J20" s="44">
        <v>47752</v>
      </c>
      <c r="K20" s="51">
        <f t="shared" si="7"/>
        <v>0.46387286044568787</v>
      </c>
      <c r="L20" s="44">
        <v>40657</v>
      </c>
      <c r="M20" s="51">
        <f t="shared" si="8"/>
        <v>0.39495055468127682</v>
      </c>
      <c r="N20" s="45">
        <f t="shared" si="1"/>
        <v>191351.46387286045</v>
      </c>
      <c r="O20" s="44">
        <v>14906</v>
      </c>
      <c r="P20" s="51">
        <f t="shared" si="9"/>
        <v>0.14479998445726719</v>
      </c>
      <c r="Q20" s="9"/>
      <c r="R20" s="44">
        <v>206257</v>
      </c>
      <c r="T20" s="50"/>
      <c r="U20" s="50"/>
      <c r="V20" s="50"/>
      <c r="W20" s="44">
        <f t="shared" si="10"/>
        <v>2653394</v>
      </c>
      <c r="X20" s="44">
        <f t="shared" si="2"/>
        <v>132669.70000000001</v>
      </c>
      <c r="Y20" s="44">
        <f t="shared" si="3"/>
        <v>265339.40000000002</v>
      </c>
      <c r="Z20" s="44">
        <f t="shared" si="4"/>
        <v>398009.1</v>
      </c>
      <c r="AA20" s="44">
        <f t="shared" si="5"/>
        <v>530678.80000000005</v>
      </c>
      <c r="AB20" s="44">
        <f t="shared" si="6"/>
        <v>663348.5</v>
      </c>
    </row>
    <row r="21" spans="1:28">
      <c r="A21" t="s">
        <v>134</v>
      </c>
      <c r="B21" t="s">
        <v>873</v>
      </c>
      <c r="C21" t="s">
        <v>1175</v>
      </c>
      <c r="D21" t="s">
        <v>423</v>
      </c>
      <c r="E21" t="s">
        <v>455</v>
      </c>
      <c r="F21" t="s">
        <v>1142</v>
      </c>
      <c r="G21" t="s">
        <v>409</v>
      </c>
      <c r="H21" t="s">
        <v>11</v>
      </c>
      <c r="I21" s="44">
        <f t="shared" si="0"/>
        <v>106133</v>
      </c>
      <c r="J21" s="44">
        <v>54704</v>
      </c>
      <c r="K21" s="51">
        <f t="shared" si="7"/>
        <v>0.51542875448729419</v>
      </c>
      <c r="L21" s="44">
        <v>36510</v>
      </c>
      <c r="M21" s="51">
        <f t="shared" si="8"/>
        <v>0.34400233669075592</v>
      </c>
      <c r="N21" s="45">
        <f t="shared" si="1"/>
        <v>197347.5154287545</v>
      </c>
      <c r="O21" s="44">
        <v>8397</v>
      </c>
      <c r="P21" s="51">
        <f t="shared" si="9"/>
        <v>7.9117710796830387E-2</v>
      </c>
      <c r="Q21" s="9"/>
      <c r="R21" s="44">
        <v>205744</v>
      </c>
      <c r="T21" s="50"/>
      <c r="U21" s="50"/>
      <c r="V21" s="50"/>
      <c r="W21" s="44">
        <f t="shared" si="10"/>
        <v>2859138</v>
      </c>
      <c r="X21" s="44">
        <f t="shared" si="2"/>
        <v>142956.9</v>
      </c>
      <c r="Y21" s="44">
        <f t="shared" si="3"/>
        <v>285913.8</v>
      </c>
      <c r="Z21" s="44">
        <f t="shared" si="4"/>
        <v>428870.7</v>
      </c>
      <c r="AA21" s="44">
        <f t="shared" si="5"/>
        <v>571827.6</v>
      </c>
      <c r="AB21" s="44">
        <f t="shared" si="6"/>
        <v>714784.5</v>
      </c>
    </row>
    <row r="22" spans="1:28">
      <c r="A22" t="s">
        <v>136</v>
      </c>
      <c r="B22" t="s">
        <v>875</v>
      </c>
      <c r="C22" t="s">
        <v>1177</v>
      </c>
      <c r="D22" t="s">
        <v>459</v>
      </c>
      <c r="E22" t="s">
        <v>458</v>
      </c>
      <c r="F22" t="s">
        <v>1141</v>
      </c>
      <c r="G22" t="s">
        <v>409</v>
      </c>
      <c r="H22" t="s">
        <v>11</v>
      </c>
      <c r="I22" s="44">
        <f t="shared" si="0"/>
        <v>104947</v>
      </c>
      <c r="J22" s="44">
        <v>38725</v>
      </c>
      <c r="K22" s="51">
        <f t="shared" si="7"/>
        <v>0.36899577882169093</v>
      </c>
      <c r="L22" s="44">
        <v>31964</v>
      </c>
      <c r="M22" s="51">
        <f t="shared" si="8"/>
        <v>0.3045727843578187</v>
      </c>
      <c r="N22" s="45">
        <f t="shared" si="1"/>
        <v>175636.36899577882</v>
      </c>
      <c r="O22" s="44">
        <v>26739</v>
      </c>
      <c r="P22" s="51">
        <f t="shared" si="9"/>
        <v>0.25478574899711282</v>
      </c>
      <c r="Q22" s="9"/>
      <c r="R22" s="44">
        <v>202375</v>
      </c>
      <c r="T22" s="50">
        <f>COUNT(R10:R22)</f>
        <v>13</v>
      </c>
      <c r="U22" s="51">
        <f>T22/A71</f>
        <v>0.22807017543859648</v>
      </c>
      <c r="V22" s="52" t="s">
        <v>393</v>
      </c>
      <c r="W22" s="44">
        <f t="shared" si="10"/>
        <v>3061513</v>
      </c>
      <c r="X22" s="44">
        <f t="shared" si="2"/>
        <v>153075.65</v>
      </c>
      <c r="Y22" s="44">
        <f t="shared" si="3"/>
        <v>306151.3</v>
      </c>
      <c r="Z22" s="44">
        <f t="shared" si="4"/>
        <v>459226.95</v>
      </c>
      <c r="AA22" s="44">
        <f t="shared" si="5"/>
        <v>612302.6</v>
      </c>
      <c r="AB22" s="44">
        <f t="shared" si="6"/>
        <v>765378.25</v>
      </c>
    </row>
    <row r="23" spans="1:28">
      <c r="A23" t="s">
        <v>137</v>
      </c>
      <c r="B23" t="s">
        <v>876</v>
      </c>
      <c r="C23" t="s">
        <v>1178</v>
      </c>
      <c r="D23" t="s">
        <v>461</v>
      </c>
      <c r="E23" t="s">
        <v>460</v>
      </c>
      <c r="F23" t="s">
        <v>1135</v>
      </c>
      <c r="G23" t="s">
        <v>409</v>
      </c>
      <c r="H23" t="s">
        <v>15</v>
      </c>
      <c r="I23" s="44">
        <f t="shared" si="0"/>
        <v>81493</v>
      </c>
      <c r="J23" s="44">
        <v>44813</v>
      </c>
      <c r="K23" s="51">
        <f t="shared" si="7"/>
        <v>0.54989999141030521</v>
      </c>
      <c r="L23" s="44">
        <v>61578</v>
      </c>
      <c r="M23" s="51">
        <f t="shared" si="8"/>
        <v>0.75562318235922099</v>
      </c>
      <c r="N23" s="45">
        <f t="shared" si="1"/>
        <v>187884.54989999143</v>
      </c>
      <c r="O23" s="44">
        <v>8147</v>
      </c>
      <c r="P23" s="51">
        <f t="shared" si="9"/>
        <v>9.9971776717018637E-2</v>
      </c>
      <c r="Q23" s="9"/>
      <c r="R23" s="44">
        <v>196031</v>
      </c>
      <c r="T23" s="50"/>
      <c r="U23" s="50"/>
      <c r="V23" s="50"/>
      <c r="W23" s="44">
        <f t="shared" si="10"/>
        <v>3257544</v>
      </c>
      <c r="X23" s="44">
        <f t="shared" si="2"/>
        <v>162877.20000000001</v>
      </c>
      <c r="Y23" s="44">
        <f t="shared" si="3"/>
        <v>325754.40000000002</v>
      </c>
      <c r="Z23" s="44">
        <f t="shared" si="4"/>
        <v>488631.6</v>
      </c>
      <c r="AA23" s="44">
        <f t="shared" si="5"/>
        <v>651508.80000000005</v>
      </c>
      <c r="AB23" s="44">
        <f t="shared" si="6"/>
        <v>814386</v>
      </c>
    </row>
    <row r="24" spans="1:28">
      <c r="A24" t="s">
        <v>138</v>
      </c>
      <c r="B24" s="22" t="s">
        <v>877</v>
      </c>
      <c r="C24" t="s">
        <v>1179</v>
      </c>
      <c r="D24" t="s">
        <v>443</v>
      </c>
      <c r="E24" t="s">
        <v>462</v>
      </c>
      <c r="F24" t="s">
        <v>1144</v>
      </c>
      <c r="G24" t="s">
        <v>410</v>
      </c>
      <c r="H24" t="s">
        <v>17</v>
      </c>
      <c r="I24" s="44">
        <f t="shared" si="0"/>
        <v>78582</v>
      </c>
      <c r="J24" s="44">
        <v>32301</v>
      </c>
      <c r="K24" s="51">
        <f t="shared" si="7"/>
        <v>0.41104833167901045</v>
      </c>
      <c r="L24" s="44">
        <v>78197</v>
      </c>
      <c r="M24" s="51">
        <f t="shared" si="8"/>
        <v>0.99510065918403701</v>
      </c>
      <c r="N24" s="45">
        <f t="shared" si="1"/>
        <v>189080.41104833168</v>
      </c>
      <c r="O24" s="44">
        <v>5478</v>
      </c>
      <c r="P24" s="51">
        <f t="shared" si="9"/>
        <v>6.9710620752844163E-2</v>
      </c>
      <c r="Q24" s="9"/>
      <c r="R24" s="44">
        <v>194558</v>
      </c>
      <c r="T24" s="50"/>
      <c r="U24" s="50"/>
      <c r="V24" s="50"/>
      <c r="W24" s="44">
        <f t="shared" si="10"/>
        <v>3452102</v>
      </c>
      <c r="X24" s="44">
        <f t="shared" si="2"/>
        <v>172605.1</v>
      </c>
      <c r="Y24" s="44">
        <f t="shared" si="3"/>
        <v>345210.2</v>
      </c>
      <c r="Z24" s="44">
        <f t="shared" si="4"/>
        <v>517815.3</v>
      </c>
      <c r="AA24" s="44">
        <f t="shared" si="5"/>
        <v>690420.4</v>
      </c>
      <c r="AB24" s="44">
        <f t="shared" si="6"/>
        <v>863025.5</v>
      </c>
    </row>
    <row r="25" spans="1:28">
      <c r="A25" t="s">
        <v>139</v>
      </c>
      <c r="B25" t="s">
        <v>878</v>
      </c>
      <c r="C25" t="s">
        <v>1180</v>
      </c>
      <c r="D25" t="s">
        <v>443</v>
      </c>
      <c r="E25" t="s">
        <v>463</v>
      </c>
      <c r="F25" t="s">
        <v>1132</v>
      </c>
      <c r="G25" t="s">
        <v>409</v>
      </c>
      <c r="H25" t="s">
        <v>15</v>
      </c>
      <c r="I25" s="44">
        <f t="shared" si="0"/>
        <v>87477</v>
      </c>
      <c r="J25" s="44">
        <v>39430</v>
      </c>
      <c r="K25" s="51">
        <f t="shared" si="7"/>
        <v>0.45074705351120864</v>
      </c>
      <c r="L25" s="44">
        <v>60364</v>
      </c>
      <c r="M25" s="51">
        <f t="shared" si="8"/>
        <v>0.69005567177658123</v>
      </c>
      <c r="N25" s="45">
        <f t="shared" si="1"/>
        <v>187271.45074705352</v>
      </c>
      <c r="O25" s="44">
        <v>6110</v>
      </c>
      <c r="P25" s="51">
        <f t="shared" si="9"/>
        <v>6.9846931193342246E-2</v>
      </c>
      <c r="Q25" s="9"/>
      <c r="R25" s="44">
        <v>193381</v>
      </c>
      <c r="T25" s="50"/>
      <c r="U25" s="50"/>
      <c r="V25" s="50"/>
      <c r="W25" s="44">
        <f t="shared" si="10"/>
        <v>3645483</v>
      </c>
      <c r="X25" s="44">
        <f t="shared" si="2"/>
        <v>182274.15000000002</v>
      </c>
      <c r="Y25" s="44">
        <f t="shared" si="3"/>
        <v>364548.30000000005</v>
      </c>
      <c r="Z25" s="44">
        <f t="shared" si="4"/>
        <v>546822.44999999995</v>
      </c>
      <c r="AA25" s="44">
        <f t="shared" si="5"/>
        <v>729096.60000000009</v>
      </c>
      <c r="AB25" s="44">
        <f t="shared" si="6"/>
        <v>911370.75</v>
      </c>
    </row>
    <row r="26" spans="1:28">
      <c r="A26" t="s">
        <v>142</v>
      </c>
      <c r="B26" t="s">
        <v>881</v>
      </c>
      <c r="C26" t="s">
        <v>1183</v>
      </c>
      <c r="D26" t="s">
        <v>469</v>
      </c>
      <c r="E26" t="s">
        <v>468</v>
      </c>
      <c r="F26" t="s">
        <v>1136</v>
      </c>
      <c r="G26" t="s">
        <v>409</v>
      </c>
      <c r="H26" t="s">
        <v>11</v>
      </c>
      <c r="I26" s="44">
        <f t="shared" si="0"/>
        <v>104693</v>
      </c>
      <c r="J26" s="44">
        <v>49233</v>
      </c>
      <c r="K26" s="51">
        <f t="shared" si="7"/>
        <v>0.47026066690227619</v>
      </c>
      <c r="L26" s="44">
        <v>23888</v>
      </c>
      <c r="M26" s="51">
        <f t="shared" si="8"/>
        <v>0.22817189305875274</v>
      </c>
      <c r="N26" s="45">
        <f t="shared" si="1"/>
        <v>177814.47026066692</v>
      </c>
      <c r="O26" s="44">
        <v>7622</v>
      </c>
      <c r="P26" s="51">
        <f t="shared" si="9"/>
        <v>7.2803339287249386E-2</v>
      </c>
      <c r="Q26" s="9"/>
      <c r="R26" s="44">
        <v>185436</v>
      </c>
      <c r="T26" s="50"/>
      <c r="U26" s="50"/>
      <c r="V26" s="50"/>
      <c r="W26" s="44">
        <f t="shared" si="10"/>
        <v>3830919</v>
      </c>
      <c r="X26" s="44">
        <f t="shared" si="2"/>
        <v>191545.95</v>
      </c>
      <c r="Y26" s="44">
        <f t="shared" si="3"/>
        <v>383091.9</v>
      </c>
      <c r="Z26" s="44">
        <f t="shared" si="4"/>
        <v>574637.85</v>
      </c>
      <c r="AA26" s="44">
        <f t="shared" si="5"/>
        <v>766183.8</v>
      </c>
      <c r="AB26" s="44">
        <f t="shared" si="6"/>
        <v>957729.75</v>
      </c>
    </row>
    <row r="27" spans="1:28">
      <c r="A27" t="s">
        <v>144</v>
      </c>
      <c r="B27" t="s">
        <v>883</v>
      </c>
      <c r="C27" t="s">
        <v>1185</v>
      </c>
      <c r="D27" t="s">
        <v>436</v>
      </c>
      <c r="E27" t="s">
        <v>472</v>
      </c>
      <c r="F27" t="s">
        <v>1131</v>
      </c>
      <c r="G27" t="s">
        <v>410</v>
      </c>
      <c r="H27" t="s">
        <v>20</v>
      </c>
      <c r="I27" s="44">
        <f t="shared" si="0"/>
        <v>84414</v>
      </c>
      <c r="J27" s="44">
        <v>55242</v>
      </c>
      <c r="K27" s="51">
        <f t="shared" si="7"/>
        <v>0.65441751368256451</v>
      </c>
      <c r="L27" s="44">
        <v>27331</v>
      </c>
      <c r="M27" s="51">
        <f t="shared" si="8"/>
        <v>0.32377330774516078</v>
      </c>
      <c r="N27" s="45">
        <f t="shared" si="1"/>
        <v>166987.6544175137</v>
      </c>
      <c r="O27" s="44">
        <v>13753</v>
      </c>
      <c r="P27" s="51">
        <f t="shared" si="9"/>
        <v>0.16292321178951358</v>
      </c>
      <c r="Q27" s="9"/>
      <c r="R27" s="44">
        <v>180740</v>
      </c>
      <c r="T27" s="50"/>
      <c r="U27" s="50"/>
      <c r="V27" s="50"/>
      <c r="W27" s="44">
        <f t="shared" si="10"/>
        <v>4011659</v>
      </c>
      <c r="X27" s="44">
        <f t="shared" si="2"/>
        <v>200582.95</v>
      </c>
      <c r="Y27" s="44">
        <f t="shared" si="3"/>
        <v>401165.9</v>
      </c>
      <c r="Z27" s="44">
        <f t="shared" si="4"/>
        <v>601748.85</v>
      </c>
      <c r="AA27" s="44">
        <f t="shared" si="5"/>
        <v>802331.8</v>
      </c>
      <c r="AB27" s="44">
        <f t="shared" si="6"/>
        <v>1002914.75</v>
      </c>
    </row>
    <row r="28" spans="1:28">
      <c r="A28" t="s">
        <v>145</v>
      </c>
      <c r="B28" t="s">
        <v>884</v>
      </c>
      <c r="C28" t="s">
        <v>1186</v>
      </c>
      <c r="D28" t="s">
        <v>430</v>
      </c>
      <c r="E28" t="s">
        <v>473</v>
      </c>
      <c r="F28" t="s">
        <v>1146</v>
      </c>
      <c r="G28" t="s">
        <v>409</v>
      </c>
      <c r="H28" t="s">
        <v>15</v>
      </c>
      <c r="I28" s="44">
        <f t="shared" si="0"/>
        <v>78817</v>
      </c>
      <c r="J28" s="44">
        <v>40423</v>
      </c>
      <c r="K28" s="51">
        <f t="shared" si="7"/>
        <v>0.51287158861666904</v>
      </c>
      <c r="L28" s="44">
        <v>54626</v>
      </c>
      <c r="M28" s="51">
        <f t="shared" si="8"/>
        <v>0.69307382925003491</v>
      </c>
      <c r="N28" s="45">
        <f t="shared" si="1"/>
        <v>173866.51287158861</v>
      </c>
      <c r="O28" s="44">
        <v>5893</v>
      </c>
      <c r="P28" s="51">
        <f t="shared" si="9"/>
        <v>7.4768133778245816E-2</v>
      </c>
      <c r="Q28" s="9"/>
      <c r="R28" s="44">
        <v>179759</v>
      </c>
      <c r="T28" s="50"/>
      <c r="U28" s="50"/>
      <c r="V28" s="50"/>
      <c r="W28" s="44">
        <f t="shared" si="10"/>
        <v>4191418</v>
      </c>
      <c r="X28" s="44">
        <f t="shared" si="2"/>
        <v>209570.90000000002</v>
      </c>
      <c r="Y28" s="44">
        <f t="shared" si="3"/>
        <v>419141.80000000005</v>
      </c>
      <c r="Z28" s="44">
        <f t="shared" si="4"/>
        <v>628712.69999999995</v>
      </c>
      <c r="AA28" s="44">
        <f t="shared" si="5"/>
        <v>838283.60000000009</v>
      </c>
      <c r="AB28" s="44">
        <f t="shared" si="6"/>
        <v>1047854.5</v>
      </c>
    </row>
    <row r="29" spans="1:28">
      <c r="A29" t="s">
        <v>146</v>
      </c>
      <c r="B29" t="s">
        <v>885</v>
      </c>
      <c r="C29" t="s">
        <v>1187</v>
      </c>
      <c r="D29" t="s">
        <v>475</v>
      </c>
      <c r="E29" t="s">
        <v>474</v>
      </c>
      <c r="F29" t="s">
        <v>1147</v>
      </c>
      <c r="G29" t="s">
        <v>410</v>
      </c>
      <c r="H29" t="s">
        <v>20</v>
      </c>
      <c r="I29" s="44">
        <f t="shared" si="0"/>
        <v>90702</v>
      </c>
      <c r="J29" s="44">
        <v>37798</v>
      </c>
      <c r="K29" s="51">
        <f t="shared" si="7"/>
        <v>0.41672730480033515</v>
      </c>
      <c r="L29" s="44">
        <v>34267</v>
      </c>
      <c r="M29" s="51">
        <f t="shared" si="8"/>
        <v>0.37779762298516018</v>
      </c>
      <c r="N29" s="45">
        <f t="shared" si="1"/>
        <v>162767.41672730481</v>
      </c>
      <c r="O29" s="44">
        <v>13834</v>
      </c>
      <c r="P29" s="51">
        <f t="shared" si="9"/>
        <v>0.15252144384908822</v>
      </c>
      <c r="Q29" s="9"/>
      <c r="R29" s="44">
        <v>176601</v>
      </c>
      <c r="T29" s="50"/>
      <c r="U29" s="50"/>
      <c r="V29" s="50"/>
      <c r="W29" s="44">
        <f t="shared" si="10"/>
        <v>4368019</v>
      </c>
      <c r="X29" s="44">
        <f t="shared" si="2"/>
        <v>218400.95</v>
      </c>
      <c r="Y29" s="44">
        <f t="shared" si="3"/>
        <v>436801.9</v>
      </c>
      <c r="Z29" s="44">
        <f t="shared" si="4"/>
        <v>655202.85</v>
      </c>
      <c r="AA29" s="44">
        <f t="shared" si="5"/>
        <v>873603.8</v>
      </c>
      <c r="AB29" s="44">
        <f t="shared" si="6"/>
        <v>1092004.75</v>
      </c>
    </row>
    <row r="30" spans="1:28">
      <c r="A30" t="s">
        <v>148</v>
      </c>
      <c r="B30" t="s">
        <v>887</v>
      </c>
      <c r="C30" t="s">
        <v>1189</v>
      </c>
      <c r="D30" t="s">
        <v>436</v>
      </c>
      <c r="E30" t="s">
        <v>478</v>
      </c>
      <c r="F30" t="s">
        <v>1141</v>
      </c>
      <c r="G30" t="s">
        <v>409</v>
      </c>
      <c r="H30" t="s">
        <v>11</v>
      </c>
      <c r="I30" s="44">
        <f t="shared" si="0"/>
        <v>108719</v>
      </c>
      <c r="J30" s="44">
        <v>42681</v>
      </c>
      <c r="K30" s="51">
        <f t="shared" si="7"/>
        <v>0.39258087362834465</v>
      </c>
      <c r="L30" s="44">
        <v>15929</v>
      </c>
      <c r="M30" s="51">
        <f t="shared" si="8"/>
        <v>0.14651532850743659</v>
      </c>
      <c r="N30" s="45">
        <f t="shared" si="1"/>
        <v>167329.39258087362</v>
      </c>
      <c r="O30" s="44">
        <v>7332</v>
      </c>
      <c r="P30" s="51">
        <f t="shared" si="9"/>
        <v>6.7439913906492885E-2</v>
      </c>
      <c r="Q30" s="9"/>
      <c r="R30" s="44">
        <v>174661</v>
      </c>
      <c r="T30" s="50"/>
      <c r="U30" s="50"/>
      <c r="V30" s="50"/>
      <c r="W30" s="44">
        <f t="shared" si="10"/>
        <v>4542680</v>
      </c>
      <c r="X30" s="44">
        <f t="shared" si="2"/>
        <v>227134</v>
      </c>
      <c r="Y30" s="44">
        <f t="shared" si="3"/>
        <v>454268</v>
      </c>
      <c r="Z30" s="44">
        <f t="shared" si="4"/>
        <v>681402</v>
      </c>
      <c r="AA30" s="44">
        <f t="shared" si="5"/>
        <v>908536</v>
      </c>
      <c r="AB30" s="44">
        <f t="shared" si="6"/>
        <v>1135670</v>
      </c>
    </row>
    <row r="31" spans="1:28">
      <c r="A31" t="s">
        <v>152</v>
      </c>
      <c r="B31" t="s">
        <v>891</v>
      </c>
      <c r="C31" t="s">
        <v>1193</v>
      </c>
      <c r="D31" t="s">
        <v>427</v>
      </c>
      <c r="E31" t="s">
        <v>483</v>
      </c>
      <c r="F31" t="s">
        <v>1140</v>
      </c>
      <c r="G31" t="s">
        <v>409</v>
      </c>
      <c r="H31" t="s">
        <v>15</v>
      </c>
      <c r="I31" s="44">
        <f t="shared" si="0"/>
        <v>86495</v>
      </c>
      <c r="J31" s="44">
        <v>30182</v>
      </c>
      <c r="K31" s="51">
        <f t="shared" si="7"/>
        <v>0.3489450257240303</v>
      </c>
      <c r="L31" s="44">
        <v>45380</v>
      </c>
      <c r="M31" s="51">
        <f t="shared" si="8"/>
        <v>0.52465460431238797</v>
      </c>
      <c r="N31" s="45">
        <f t="shared" si="1"/>
        <v>162057.3489450257</v>
      </c>
      <c r="O31" s="44">
        <v>6284</v>
      </c>
      <c r="P31" s="51">
        <f t="shared" si="9"/>
        <v>7.2651598358286607E-2</v>
      </c>
      <c r="Q31" s="9"/>
      <c r="R31" s="44">
        <v>168341</v>
      </c>
      <c r="T31" s="50"/>
      <c r="U31" s="50"/>
      <c r="V31" s="50"/>
      <c r="W31" s="44">
        <f t="shared" si="10"/>
        <v>4711021</v>
      </c>
      <c r="X31" s="44">
        <f t="shared" si="2"/>
        <v>235551.05000000002</v>
      </c>
      <c r="Y31" s="44">
        <f t="shared" si="3"/>
        <v>471102.10000000003</v>
      </c>
      <c r="Z31" s="44">
        <f t="shared" si="4"/>
        <v>706653.15</v>
      </c>
      <c r="AA31" s="44">
        <f t="shared" si="5"/>
        <v>942204.20000000007</v>
      </c>
      <c r="AB31" s="44">
        <f t="shared" si="6"/>
        <v>1177755.25</v>
      </c>
    </row>
    <row r="32" spans="1:28">
      <c r="A32" t="s">
        <v>154</v>
      </c>
      <c r="B32" t="s">
        <v>893</v>
      </c>
      <c r="C32" t="s">
        <v>1195</v>
      </c>
      <c r="D32" t="s">
        <v>459</v>
      </c>
      <c r="E32" t="s">
        <v>486</v>
      </c>
      <c r="F32" t="s">
        <v>1136</v>
      </c>
      <c r="G32" t="s">
        <v>409</v>
      </c>
      <c r="H32" t="s">
        <v>15</v>
      </c>
      <c r="I32" s="44">
        <f t="shared" si="0"/>
        <v>81884</v>
      </c>
      <c r="J32" s="44">
        <v>30313</v>
      </c>
      <c r="K32" s="51">
        <f t="shared" si="7"/>
        <v>0.37019442137658148</v>
      </c>
      <c r="L32" s="44">
        <v>42238</v>
      </c>
      <c r="M32" s="51">
        <f t="shared" si="8"/>
        <v>0.51582726784231347</v>
      </c>
      <c r="N32" s="45">
        <f t="shared" si="1"/>
        <v>154435.37019442138</v>
      </c>
      <c r="O32" s="44">
        <v>9024</v>
      </c>
      <c r="P32" s="51">
        <f t="shared" si="9"/>
        <v>0.11020467979092374</v>
      </c>
      <c r="Q32" s="9"/>
      <c r="R32" s="44">
        <v>163459</v>
      </c>
      <c r="T32" s="50"/>
      <c r="U32" s="50"/>
      <c r="V32" s="50"/>
      <c r="W32" s="44">
        <f t="shared" si="10"/>
        <v>4874480</v>
      </c>
      <c r="X32" s="44">
        <f t="shared" si="2"/>
        <v>243724</v>
      </c>
      <c r="Y32" s="44">
        <f t="shared" si="3"/>
        <v>487448</v>
      </c>
      <c r="Z32" s="44">
        <f t="shared" si="4"/>
        <v>731172</v>
      </c>
      <c r="AA32" s="44">
        <f t="shared" si="5"/>
        <v>974896</v>
      </c>
      <c r="AB32" s="44">
        <f t="shared" si="6"/>
        <v>1218620</v>
      </c>
    </row>
    <row r="33" spans="1:28">
      <c r="A33" t="s">
        <v>156</v>
      </c>
      <c r="B33" t="s">
        <v>895</v>
      </c>
      <c r="C33" t="s">
        <v>1197</v>
      </c>
      <c r="D33" t="s">
        <v>489</v>
      </c>
      <c r="E33" t="s">
        <v>475</v>
      </c>
      <c r="F33" t="s">
        <v>1130</v>
      </c>
      <c r="G33" t="s">
        <v>410</v>
      </c>
      <c r="H33" t="s">
        <v>17</v>
      </c>
      <c r="I33" s="44">
        <f t="shared" si="0"/>
        <v>78426</v>
      </c>
      <c r="J33" s="44">
        <v>46200</v>
      </c>
      <c r="K33" s="51">
        <f t="shared" si="7"/>
        <v>0.58909035268915921</v>
      </c>
      <c r="L33" s="44">
        <v>20553</v>
      </c>
      <c r="M33" s="51">
        <f t="shared" si="8"/>
        <v>0.26206870170606689</v>
      </c>
      <c r="N33" s="45">
        <f t="shared" si="1"/>
        <v>145179.5890903527</v>
      </c>
      <c r="O33" s="44">
        <v>15985</v>
      </c>
      <c r="P33" s="51">
        <f t="shared" si="9"/>
        <v>0.20382271185576212</v>
      </c>
      <c r="Q33" s="9"/>
      <c r="R33" s="44">
        <v>161164</v>
      </c>
      <c r="T33" s="50"/>
      <c r="U33" s="50"/>
      <c r="V33" s="50"/>
      <c r="W33" s="44">
        <f t="shared" si="10"/>
        <v>5035644</v>
      </c>
      <c r="X33" s="44">
        <f t="shared" si="2"/>
        <v>251782.2</v>
      </c>
      <c r="Y33" s="44">
        <f t="shared" si="3"/>
        <v>503564.4</v>
      </c>
      <c r="Z33" s="44">
        <f t="shared" si="4"/>
        <v>755346.6</v>
      </c>
      <c r="AA33" s="44">
        <f t="shared" si="5"/>
        <v>1007128.8</v>
      </c>
      <c r="AB33" s="44">
        <f t="shared" si="6"/>
        <v>1258911</v>
      </c>
    </row>
    <row r="34" spans="1:28">
      <c r="A34" t="s">
        <v>160</v>
      </c>
      <c r="B34" t="s">
        <v>900</v>
      </c>
      <c r="C34" t="s">
        <v>1202</v>
      </c>
      <c r="D34" t="s">
        <v>479</v>
      </c>
      <c r="E34" t="s">
        <v>496</v>
      </c>
      <c r="F34" t="s">
        <v>1148</v>
      </c>
      <c r="G34" t="s">
        <v>410</v>
      </c>
      <c r="H34" t="s">
        <v>20</v>
      </c>
      <c r="I34" s="44">
        <f t="shared" si="0"/>
        <v>90627</v>
      </c>
      <c r="J34" s="44">
        <v>34416</v>
      </c>
      <c r="K34" s="51">
        <f t="shared" si="7"/>
        <v>0.37975437783442023</v>
      </c>
      <c r="L34" s="44">
        <v>27661</v>
      </c>
      <c r="M34" s="51">
        <f t="shared" si="8"/>
        <v>0.3052180917386651</v>
      </c>
      <c r="N34" s="45">
        <f t="shared" si="1"/>
        <v>152704.37975437782</v>
      </c>
      <c r="O34" s="44">
        <v>7296</v>
      </c>
      <c r="P34" s="51">
        <f t="shared" si="9"/>
        <v>8.0505809526962166E-2</v>
      </c>
      <c r="Q34" s="9"/>
      <c r="R34" s="44">
        <v>160000</v>
      </c>
      <c r="T34" s="50"/>
      <c r="U34" s="50"/>
      <c r="V34" s="50"/>
      <c r="W34" s="44">
        <f t="shared" si="10"/>
        <v>5195644</v>
      </c>
      <c r="X34" s="44">
        <f t="shared" si="2"/>
        <v>259782.2</v>
      </c>
      <c r="Y34" s="44">
        <f t="shared" si="3"/>
        <v>519564.4</v>
      </c>
      <c r="Z34" s="44">
        <f t="shared" si="4"/>
        <v>779346.6</v>
      </c>
      <c r="AA34" s="44">
        <f t="shared" si="5"/>
        <v>1039128.8</v>
      </c>
      <c r="AB34" s="44">
        <f t="shared" si="6"/>
        <v>1298911</v>
      </c>
    </row>
    <row r="35" spans="1:28">
      <c r="A35" t="s">
        <v>161</v>
      </c>
      <c r="B35" t="s">
        <v>901</v>
      </c>
      <c r="C35" t="s">
        <v>1203</v>
      </c>
      <c r="D35" t="s">
        <v>477</v>
      </c>
      <c r="E35" t="s">
        <v>497</v>
      </c>
      <c r="F35" t="s">
        <v>1134</v>
      </c>
      <c r="G35" t="s">
        <v>409</v>
      </c>
      <c r="H35" t="s">
        <v>11</v>
      </c>
      <c r="I35" s="44">
        <f t="shared" si="0"/>
        <v>94879</v>
      </c>
      <c r="J35" s="44">
        <v>30643</v>
      </c>
      <c r="K35" s="51">
        <f t="shared" si="7"/>
        <v>0.32296925557815742</v>
      </c>
      <c r="L35" s="44">
        <v>27551</v>
      </c>
      <c r="M35" s="51">
        <f t="shared" si="8"/>
        <v>0.29038037921984844</v>
      </c>
      <c r="N35" s="45">
        <f t="shared" si="1"/>
        <v>153073.32296925556</v>
      </c>
      <c r="O35" s="44">
        <v>6228</v>
      </c>
      <c r="P35" s="51">
        <f t="shared" si="9"/>
        <v>6.5641501280578426E-2</v>
      </c>
      <c r="Q35" s="9"/>
      <c r="R35" s="44">
        <v>159301</v>
      </c>
      <c r="T35" s="50"/>
      <c r="U35" s="50"/>
      <c r="V35" s="50"/>
      <c r="W35" s="44">
        <f t="shared" si="10"/>
        <v>5354945</v>
      </c>
      <c r="X35" s="44">
        <f t="shared" si="2"/>
        <v>267747.25</v>
      </c>
      <c r="Y35" s="44">
        <f t="shared" si="3"/>
        <v>535494.5</v>
      </c>
      <c r="Z35" s="44">
        <f t="shared" si="4"/>
        <v>803241.75</v>
      </c>
      <c r="AA35" s="44">
        <f t="shared" si="5"/>
        <v>1070989</v>
      </c>
      <c r="AB35" s="44">
        <f t="shared" si="6"/>
        <v>1338736.25</v>
      </c>
    </row>
    <row r="36" spans="1:28">
      <c r="A36" t="s">
        <v>163</v>
      </c>
      <c r="B36" t="s">
        <v>903</v>
      </c>
      <c r="C36" t="s">
        <v>1205</v>
      </c>
      <c r="D36" t="s">
        <v>501</v>
      </c>
      <c r="E36" t="s">
        <v>500</v>
      </c>
      <c r="F36" t="s">
        <v>1132</v>
      </c>
      <c r="G36" t="s">
        <v>409</v>
      </c>
      <c r="H36" t="s">
        <v>15</v>
      </c>
      <c r="I36" s="44">
        <f t="shared" si="0"/>
        <v>78717</v>
      </c>
      <c r="J36" s="44">
        <v>30182</v>
      </c>
      <c r="K36" s="51">
        <f t="shared" si="7"/>
        <v>0.38342416504694032</v>
      </c>
      <c r="L36" s="44">
        <v>44930</v>
      </c>
      <c r="M36" s="51">
        <f t="shared" si="8"/>
        <v>0.57077886606450956</v>
      </c>
      <c r="N36" s="45">
        <f t="shared" si="1"/>
        <v>153829.38342416505</v>
      </c>
      <c r="O36" s="44">
        <v>4896</v>
      </c>
      <c r="P36" s="51">
        <f t="shared" si="9"/>
        <v>6.2197492282480275E-2</v>
      </c>
      <c r="Q36" s="9"/>
      <c r="R36" s="44">
        <v>158725</v>
      </c>
      <c r="T36" s="50"/>
      <c r="U36" s="50"/>
      <c r="V36" s="50"/>
      <c r="W36" s="44">
        <f t="shared" si="10"/>
        <v>5513670</v>
      </c>
      <c r="X36" s="44">
        <f t="shared" si="2"/>
        <v>275683.5</v>
      </c>
      <c r="Y36" s="44">
        <f t="shared" si="3"/>
        <v>551367</v>
      </c>
      <c r="Z36" s="44">
        <f t="shared" si="4"/>
        <v>827050.5</v>
      </c>
      <c r="AA36" s="44">
        <f t="shared" si="5"/>
        <v>1102734</v>
      </c>
      <c r="AB36" s="44">
        <f t="shared" si="6"/>
        <v>1378417.5</v>
      </c>
    </row>
    <row r="37" spans="1:28">
      <c r="A37" t="s">
        <v>164</v>
      </c>
      <c r="B37" t="s">
        <v>904</v>
      </c>
      <c r="C37" t="s">
        <v>1206</v>
      </c>
      <c r="D37" t="s">
        <v>474</v>
      </c>
      <c r="E37" t="s">
        <v>502</v>
      </c>
      <c r="F37" t="s">
        <v>1130</v>
      </c>
      <c r="G37" t="s">
        <v>410</v>
      </c>
      <c r="H37" t="s">
        <v>26</v>
      </c>
      <c r="I37" s="44">
        <f t="shared" si="0"/>
        <v>111056</v>
      </c>
      <c r="J37" s="44">
        <v>300</v>
      </c>
      <c r="K37" s="51">
        <f t="shared" si="7"/>
        <v>2.7013398645728279E-3</v>
      </c>
      <c r="L37" s="45">
        <v>42933</v>
      </c>
      <c r="M37" s="51">
        <f t="shared" si="8"/>
        <v>0.38658874801901744</v>
      </c>
      <c r="N37" s="45">
        <f t="shared" si="1"/>
        <v>154289.00270133986</v>
      </c>
      <c r="O37" s="44">
        <v>4224</v>
      </c>
      <c r="P37" s="51">
        <f t="shared" si="9"/>
        <v>3.8034865293185421E-2</v>
      </c>
      <c r="Q37" s="9"/>
      <c r="R37" s="44">
        <v>158513</v>
      </c>
      <c r="T37" s="50"/>
      <c r="U37" s="50"/>
      <c r="V37" s="50"/>
      <c r="W37" s="44">
        <f t="shared" si="10"/>
        <v>5672183</v>
      </c>
      <c r="X37" s="44">
        <f t="shared" si="2"/>
        <v>283609.15000000002</v>
      </c>
      <c r="Y37" s="44">
        <f t="shared" si="3"/>
        <v>567218.30000000005</v>
      </c>
      <c r="Z37" s="44">
        <f t="shared" si="4"/>
        <v>850827.45</v>
      </c>
      <c r="AA37" s="44">
        <f t="shared" si="5"/>
        <v>1134436.6000000001</v>
      </c>
      <c r="AB37" s="44">
        <f t="shared" si="6"/>
        <v>1418045.75</v>
      </c>
    </row>
    <row r="38" spans="1:28">
      <c r="A38" t="s">
        <v>165</v>
      </c>
      <c r="B38" t="s">
        <v>905</v>
      </c>
      <c r="C38" t="s">
        <v>1207</v>
      </c>
      <c r="D38" t="s">
        <v>504</v>
      </c>
      <c r="E38" t="s">
        <v>503</v>
      </c>
      <c r="F38" t="s">
        <v>1134</v>
      </c>
      <c r="G38" t="s">
        <v>409</v>
      </c>
      <c r="H38" t="s">
        <v>11</v>
      </c>
      <c r="I38" s="44">
        <f t="shared" si="0"/>
        <v>91003</v>
      </c>
      <c r="J38" s="44">
        <v>34416</v>
      </c>
      <c r="K38" s="51">
        <f t="shared" si="7"/>
        <v>0.37818533454941045</v>
      </c>
      <c r="L38" s="44">
        <v>22467</v>
      </c>
      <c r="M38" s="51">
        <f t="shared" si="8"/>
        <v>0.24688197092403547</v>
      </c>
      <c r="N38" s="45">
        <f t="shared" si="1"/>
        <v>147886.37818533456</v>
      </c>
      <c r="O38" s="44">
        <v>9796</v>
      </c>
      <c r="P38" s="51">
        <f t="shared" si="9"/>
        <v>0.10764480291858511</v>
      </c>
      <c r="Q38" s="9"/>
      <c r="R38" s="44">
        <v>157682</v>
      </c>
      <c r="T38" s="50"/>
      <c r="U38" s="50"/>
      <c r="V38" s="50"/>
      <c r="W38" s="44">
        <f t="shared" si="10"/>
        <v>5829865</v>
      </c>
      <c r="X38" s="44">
        <f t="shared" si="2"/>
        <v>291493.25</v>
      </c>
      <c r="Y38" s="44">
        <f t="shared" si="3"/>
        <v>582986.5</v>
      </c>
      <c r="Z38" s="44">
        <f t="shared" si="4"/>
        <v>874479.75</v>
      </c>
      <c r="AA38" s="44">
        <f t="shared" si="5"/>
        <v>1165973</v>
      </c>
      <c r="AB38" s="44">
        <f t="shared" si="6"/>
        <v>1457466.25</v>
      </c>
    </row>
    <row r="39" spans="1:28">
      <c r="A39" t="s">
        <v>168</v>
      </c>
      <c r="B39" t="s">
        <v>908</v>
      </c>
      <c r="C39" t="s">
        <v>1210</v>
      </c>
      <c r="D39" t="s">
        <v>474</v>
      </c>
      <c r="E39" t="s">
        <v>508</v>
      </c>
      <c r="F39" t="s">
        <v>1136</v>
      </c>
      <c r="G39" t="s">
        <v>410</v>
      </c>
      <c r="H39" t="s">
        <v>20</v>
      </c>
      <c r="I39" s="44">
        <f t="shared" si="0"/>
        <v>88050</v>
      </c>
      <c r="J39" s="44">
        <v>28959</v>
      </c>
      <c r="K39" s="51">
        <f t="shared" si="7"/>
        <v>0.32889267461669508</v>
      </c>
      <c r="L39" s="44">
        <v>31329</v>
      </c>
      <c r="M39" s="51">
        <f t="shared" si="8"/>
        <v>0.35580919931856897</v>
      </c>
      <c r="N39" s="45">
        <f t="shared" si="1"/>
        <v>148338.32889267462</v>
      </c>
      <c r="O39" s="44">
        <v>7772</v>
      </c>
      <c r="P39" s="51">
        <f t="shared" si="9"/>
        <v>8.8268029528676892E-2</v>
      </c>
      <c r="Q39" s="9"/>
      <c r="R39" s="44">
        <v>156110</v>
      </c>
      <c r="T39" s="50"/>
      <c r="U39" s="50"/>
      <c r="V39" s="50"/>
      <c r="W39" s="44">
        <f t="shared" si="10"/>
        <v>5985975</v>
      </c>
      <c r="X39" s="44">
        <f t="shared" si="2"/>
        <v>299298.75</v>
      </c>
      <c r="Y39" s="44">
        <f t="shared" si="3"/>
        <v>598597.5</v>
      </c>
      <c r="Z39" s="44">
        <f t="shared" si="4"/>
        <v>897896.25</v>
      </c>
      <c r="AA39" s="44">
        <f t="shared" si="5"/>
        <v>1197195</v>
      </c>
      <c r="AB39" s="44">
        <f t="shared" si="6"/>
        <v>1496493.75</v>
      </c>
    </row>
    <row r="40" spans="1:28">
      <c r="A40" t="s">
        <v>169</v>
      </c>
      <c r="B40" t="s">
        <v>909</v>
      </c>
      <c r="C40" t="s">
        <v>1211</v>
      </c>
      <c r="D40" t="s">
        <v>510</v>
      </c>
      <c r="E40" t="s">
        <v>509</v>
      </c>
      <c r="F40" t="s">
        <v>1131</v>
      </c>
      <c r="G40" t="s">
        <v>409</v>
      </c>
      <c r="H40" t="s">
        <v>15</v>
      </c>
      <c r="I40" s="44">
        <f t="shared" si="0"/>
        <v>81707</v>
      </c>
      <c r="J40" s="44">
        <v>22894</v>
      </c>
      <c r="K40" s="51">
        <f t="shared" si="7"/>
        <v>0.2801963112095659</v>
      </c>
      <c r="L40" s="44">
        <v>45571</v>
      </c>
      <c r="M40" s="51">
        <f t="shared" si="8"/>
        <v>0.55773679121739872</v>
      </c>
      <c r="N40" s="45">
        <f t="shared" si="1"/>
        <v>150172.28019631121</v>
      </c>
      <c r="O40" s="44">
        <v>5386</v>
      </c>
      <c r="P40" s="51">
        <f t="shared" si="9"/>
        <v>6.5918464758221454E-2</v>
      </c>
      <c r="Q40" s="9"/>
      <c r="R40" s="44">
        <v>155558</v>
      </c>
      <c r="T40" s="50"/>
      <c r="U40" s="50"/>
      <c r="V40" s="50"/>
      <c r="W40" s="44">
        <f t="shared" si="10"/>
        <v>6141533</v>
      </c>
      <c r="X40" s="44">
        <f t="shared" si="2"/>
        <v>307076.65000000002</v>
      </c>
      <c r="Y40" s="44">
        <f t="shared" si="3"/>
        <v>614153.30000000005</v>
      </c>
      <c r="Z40" s="44">
        <f t="shared" si="4"/>
        <v>921229.95</v>
      </c>
      <c r="AA40" s="44">
        <f t="shared" si="5"/>
        <v>1228306.6000000001</v>
      </c>
      <c r="AB40" s="44">
        <f t="shared" si="6"/>
        <v>1535383.25</v>
      </c>
    </row>
    <row r="41" spans="1:28">
      <c r="A41" t="s">
        <v>172</v>
      </c>
      <c r="B41" t="s">
        <v>912</v>
      </c>
      <c r="C41" t="s">
        <v>1214</v>
      </c>
      <c r="D41" t="s">
        <v>514</v>
      </c>
      <c r="E41" t="s">
        <v>513</v>
      </c>
      <c r="F41" t="s">
        <v>1147</v>
      </c>
      <c r="G41" t="s">
        <v>409</v>
      </c>
      <c r="H41" t="s">
        <v>11</v>
      </c>
      <c r="I41" s="44">
        <f t="shared" si="0"/>
        <v>103293</v>
      </c>
      <c r="J41" s="44">
        <v>9005</v>
      </c>
      <c r="K41" s="51">
        <f t="shared" si="7"/>
        <v>8.7179189296467327E-2</v>
      </c>
      <c r="L41" s="44">
        <v>33033</v>
      </c>
      <c r="M41" s="51">
        <f t="shared" si="8"/>
        <v>0.31979901832650809</v>
      </c>
      <c r="N41" s="45">
        <f t="shared" si="1"/>
        <v>145331.08717918932</v>
      </c>
      <c r="O41" s="44">
        <v>5777</v>
      </c>
      <c r="P41" s="51">
        <f t="shared" si="9"/>
        <v>5.5928281684141226E-2</v>
      </c>
      <c r="Q41" s="9"/>
      <c r="R41" s="44">
        <v>151108</v>
      </c>
      <c r="T41" s="50">
        <f>COUNT(R10:R41)</f>
        <v>32</v>
      </c>
      <c r="U41" s="51">
        <f>T41/A71</f>
        <v>0.56140350877192979</v>
      </c>
      <c r="V41" s="57" t="s">
        <v>394</v>
      </c>
      <c r="W41" s="44">
        <f t="shared" si="10"/>
        <v>6292641</v>
      </c>
      <c r="X41" s="44">
        <f t="shared" si="2"/>
        <v>314632.05000000005</v>
      </c>
      <c r="Y41" s="44">
        <f t="shared" si="3"/>
        <v>629264.10000000009</v>
      </c>
      <c r="Z41" s="44">
        <f t="shared" si="4"/>
        <v>943896.14999999991</v>
      </c>
      <c r="AA41" s="44">
        <f t="shared" si="5"/>
        <v>1258528.2000000002</v>
      </c>
      <c r="AB41" s="44">
        <f t="shared" si="6"/>
        <v>1573160.25</v>
      </c>
    </row>
    <row r="42" spans="1:28">
      <c r="A42" t="s">
        <v>175</v>
      </c>
      <c r="B42" t="s">
        <v>915</v>
      </c>
      <c r="C42" t="s">
        <v>1217</v>
      </c>
      <c r="D42" t="s">
        <v>448</v>
      </c>
      <c r="E42" t="s">
        <v>519</v>
      </c>
      <c r="F42" t="s">
        <v>1132</v>
      </c>
      <c r="G42" t="s">
        <v>409</v>
      </c>
      <c r="H42" t="s">
        <v>15</v>
      </c>
      <c r="I42" s="44">
        <f t="shared" ref="I42:I66" si="11">R42-O42-J42-L42</f>
        <v>79065</v>
      </c>
      <c r="J42" s="44">
        <v>30182</v>
      </c>
      <c r="K42" s="51">
        <f t="shared" si="7"/>
        <v>0.38173654587997219</v>
      </c>
      <c r="L42" s="44">
        <v>33574</v>
      </c>
      <c r="M42" s="51">
        <f t="shared" si="8"/>
        <v>0.42463795611205968</v>
      </c>
      <c r="N42" s="45">
        <f t="shared" ref="N42:N66" si="12">SUM(I42:L42)</f>
        <v>142821.38173654588</v>
      </c>
      <c r="O42" s="44">
        <v>5386</v>
      </c>
      <c r="P42" s="51">
        <f t="shared" si="9"/>
        <v>6.8121166129134256E-2</v>
      </c>
      <c r="Q42" s="9"/>
      <c r="R42" s="44">
        <v>148207</v>
      </c>
      <c r="T42" s="50"/>
      <c r="U42" s="50"/>
      <c r="V42" s="50"/>
      <c r="W42" s="44">
        <f t="shared" si="10"/>
        <v>6440848</v>
      </c>
      <c r="X42" s="44">
        <f t="shared" ref="X42:X66" si="13">0.05*W42</f>
        <v>322042.40000000002</v>
      </c>
      <c r="Y42" s="44">
        <f t="shared" ref="Y42:Y66" si="14">0.1*W42</f>
        <v>644084.80000000005</v>
      </c>
      <c r="Z42" s="44">
        <f t="shared" ref="Z42:Z66" si="15">0.15*W42</f>
        <v>966127.2</v>
      </c>
      <c r="AA42" s="44">
        <f t="shared" ref="AA42:AA66" si="16">0.2*W42</f>
        <v>1288169.6000000001</v>
      </c>
      <c r="AB42" s="44">
        <f t="shared" ref="AB42:AB66" si="17">0.25*W42</f>
        <v>1610212</v>
      </c>
    </row>
    <row r="43" spans="1:28">
      <c r="A43" t="s">
        <v>176</v>
      </c>
      <c r="B43" t="s">
        <v>916</v>
      </c>
      <c r="C43" t="s">
        <v>1218</v>
      </c>
      <c r="D43" t="s">
        <v>521</v>
      </c>
      <c r="E43" t="s">
        <v>520</v>
      </c>
      <c r="F43" t="s">
        <v>1145</v>
      </c>
      <c r="G43" t="s">
        <v>409</v>
      </c>
      <c r="H43" t="s">
        <v>15</v>
      </c>
      <c r="I43" s="44">
        <f t="shared" si="11"/>
        <v>79811</v>
      </c>
      <c r="J43" s="44">
        <v>30182</v>
      </c>
      <c r="K43" s="51">
        <f t="shared" si="7"/>
        <v>0.37816842289909913</v>
      </c>
      <c r="L43" s="44">
        <v>32763</v>
      </c>
      <c r="M43" s="51">
        <f t="shared" si="8"/>
        <v>0.41050732355189135</v>
      </c>
      <c r="N43" s="45">
        <f t="shared" si="12"/>
        <v>142756.3781684229</v>
      </c>
      <c r="O43" s="44">
        <v>5386</v>
      </c>
      <c r="P43" s="51">
        <f t="shared" si="9"/>
        <v>6.7484431970530376E-2</v>
      </c>
      <c r="Q43" s="9"/>
      <c r="R43" s="44">
        <v>148142</v>
      </c>
      <c r="T43" s="50"/>
      <c r="U43" s="50"/>
      <c r="V43" s="50"/>
      <c r="W43" s="44">
        <f t="shared" si="10"/>
        <v>6588990</v>
      </c>
      <c r="X43" s="44">
        <f t="shared" si="13"/>
        <v>329449.5</v>
      </c>
      <c r="Y43" s="44">
        <f t="shared" si="14"/>
        <v>658899</v>
      </c>
      <c r="Z43" s="44">
        <f t="shared" si="15"/>
        <v>988348.5</v>
      </c>
      <c r="AA43" s="44">
        <f t="shared" si="16"/>
        <v>1317798</v>
      </c>
      <c r="AB43" s="44">
        <f t="shared" si="17"/>
        <v>1647247.5</v>
      </c>
    </row>
    <row r="44" spans="1:28">
      <c r="A44" t="s">
        <v>178</v>
      </c>
      <c r="B44" t="s">
        <v>918</v>
      </c>
      <c r="C44" t="s">
        <v>1220</v>
      </c>
      <c r="D44" t="s">
        <v>525</v>
      </c>
      <c r="E44" t="s">
        <v>524</v>
      </c>
      <c r="F44" t="s">
        <v>1145</v>
      </c>
      <c r="G44" t="s">
        <v>409</v>
      </c>
      <c r="H44" t="s">
        <v>15</v>
      </c>
      <c r="I44" s="44">
        <f t="shared" si="11"/>
        <v>80953</v>
      </c>
      <c r="J44" s="44">
        <v>33459</v>
      </c>
      <c r="K44" s="51">
        <f t="shared" si="7"/>
        <v>0.41331389818783737</v>
      </c>
      <c r="L44" s="44">
        <v>26662</v>
      </c>
      <c r="M44" s="51">
        <f t="shared" si="8"/>
        <v>0.32935159907600708</v>
      </c>
      <c r="N44" s="45">
        <f t="shared" si="12"/>
        <v>141074.4133138982</v>
      </c>
      <c r="O44" s="44">
        <v>5892</v>
      </c>
      <c r="P44" s="51">
        <f t="shared" si="9"/>
        <v>7.2782972836090074E-2</v>
      </c>
      <c r="Q44" s="9"/>
      <c r="R44" s="44">
        <v>146966</v>
      </c>
      <c r="T44" s="50"/>
      <c r="U44" s="50"/>
      <c r="V44" s="50"/>
      <c r="W44" s="44">
        <f t="shared" si="10"/>
        <v>6735956</v>
      </c>
      <c r="X44" s="44">
        <f t="shared" si="13"/>
        <v>336797.80000000005</v>
      </c>
      <c r="Y44" s="44">
        <f t="shared" si="14"/>
        <v>673595.60000000009</v>
      </c>
      <c r="Z44" s="44">
        <f t="shared" si="15"/>
        <v>1010393.3999999999</v>
      </c>
      <c r="AA44" s="44">
        <f t="shared" si="16"/>
        <v>1347191.2000000002</v>
      </c>
      <c r="AB44" s="44">
        <f t="shared" si="17"/>
        <v>1683989</v>
      </c>
    </row>
    <row r="45" spans="1:28">
      <c r="A45" t="s">
        <v>181</v>
      </c>
      <c r="B45" t="s">
        <v>921</v>
      </c>
      <c r="C45" t="s">
        <v>1223</v>
      </c>
      <c r="D45" t="s">
        <v>529</v>
      </c>
      <c r="E45" t="s">
        <v>528</v>
      </c>
      <c r="F45" t="s">
        <v>1148</v>
      </c>
      <c r="G45" t="s">
        <v>409</v>
      </c>
      <c r="H45" t="s">
        <v>15</v>
      </c>
      <c r="I45" s="44">
        <f t="shared" si="11"/>
        <v>79480</v>
      </c>
      <c r="J45" s="44">
        <v>24810</v>
      </c>
      <c r="K45" s="51">
        <f t="shared" si="7"/>
        <v>0.3121540010065425</v>
      </c>
      <c r="L45" s="44">
        <v>37074</v>
      </c>
      <c r="M45" s="51">
        <f t="shared" si="8"/>
        <v>0.46645697030699546</v>
      </c>
      <c r="N45" s="45">
        <f t="shared" si="12"/>
        <v>141364.312154001</v>
      </c>
      <c r="O45" s="44">
        <v>5198</v>
      </c>
      <c r="P45" s="51">
        <f t="shared" si="9"/>
        <v>6.5400100654252641E-2</v>
      </c>
      <c r="Q45" s="9"/>
      <c r="R45" s="44">
        <v>146562</v>
      </c>
      <c r="T45" s="50"/>
      <c r="U45" s="50"/>
      <c r="V45" s="50"/>
      <c r="W45" s="44">
        <f t="shared" si="10"/>
        <v>6882518</v>
      </c>
      <c r="X45" s="44">
        <f t="shared" si="13"/>
        <v>344125.9</v>
      </c>
      <c r="Y45" s="44">
        <f t="shared" si="14"/>
        <v>688251.8</v>
      </c>
      <c r="Z45" s="44">
        <f t="shared" si="15"/>
        <v>1032377.7</v>
      </c>
      <c r="AA45" s="44">
        <f t="shared" si="16"/>
        <v>1376503.6</v>
      </c>
      <c r="AB45" s="44">
        <f t="shared" si="17"/>
        <v>1720629.5</v>
      </c>
    </row>
    <row r="46" spans="1:28">
      <c r="A46" t="s">
        <v>182</v>
      </c>
      <c r="B46" t="s">
        <v>922</v>
      </c>
      <c r="C46" t="s">
        <v>1224</v>
      </c>
      <c r="D46" t="s">
        <v>531</v>
      </c>
      <c r="E46" t="s">
        <v>530</v>
      </c>
      <c r="F46" t="s">
        <v>1132</v>
      </c>
      <c r="G46" t="s">
        <v>410</v>
      </c>
      <c r="H46" t="s">
        <v>20</v>
      </c>
      <c r="I46" s="44">
        <f t="shared" si="11"/>
        <v>94457</v>
      </c>
      <c r="J46" s="44">
        <v>25961</v>
      </c>
      <c r="K46" s="51">
        <f t="shared" si="7"/>
        <v>0.27484463830102585</v>
      </c>
      <c r="L46" s="44">
        <v>20341</v>
      </c>
      <c r="M46" s="51">
        <f t="shared" si="8"/>
        <v>0.21534666567856273</v>
      </c>
      <c r="N46" s="45">
        <f t="shared" si="12"/>
        <v>140759.2748446383</v>
      </c>
      <c r="O46" s="44">
        <v>5768</v>
      </c>
      <c r="P46" s="51">
        <f t="shared" si="9"/>
        <v>6.1064823147040453E-2</v>
      </c>
      <c r="Q46" s="9"/>
      <c r="R46" s="44">
        <v>146527</v>
      </c>
      <c r="T46" s="50"/>
      <c r="U46" s="50"/>
      <c r="V46" s="50"/>
      <c r="W46" s="44">
        <f t="shared" si="10"/>
        <v>7029045</v>
      </c>
      <c r="X46" s="44">
        <f t="shared" si="13"/>
        <v>351452.25</v>
      </c>
      <c r="Y46" s="44">
        <f t="shared" si="14"/>
        <v>702904.5</v>
      </c>
      <c r="Z46" s="44">
        <f t="shared" si="15"/>
        <v>1054356.75</v>
      </c>
      <c r="AA46" s="44">
        <f t="shared" si="16"/>
        <v>1405809</v>
      </c>
      <c r="AB46" s="44">
        <f t="shared" si="17"/>
        <v>1757261.25</v>
      </c>
    </row>
    <row r="47" spans="1:28">
      <c r="A47" t="s">
        <v>191</v>
      </c>
      <c r="B47" t="s">
        <v>931</v>
      </c>
      <c r="C47" t="s">
        <v>1233</v>
      </c>
      <c r="D47" t="s">
        <v>547</v>
      </c>
      <c r="E47" t="s">
        <v>546</v>
      </c>
      <c r="F47" t="s">
        <v>1137</v>
      </c>
      <c r="G47" t="s">
        <v>409</v>
      </c>
      <c r="H47" t="s">
        <v>11</v>
      </c>
      <c r="I47" s="44">
        <f t="shared" si="11"/>
        <v>95066</v>
      </c>
      <c r="J47" s="44">
        <v>27163</v>
      </c>
      <c r="K47" s="51">
        <f t="shared" si="7"/>
        <v>0.28572781015294635</v>
      </c>
      <c r="L47" s="44">
        <v>11193</v>
      </c>
      <c r="M47" s="51">
        <f t="shared" si="8"/>
        <v>0.1177392548334841</v>
      </c>
      <c r="N47" s="45">
        <f t="shared" si="12"/>
        <v>133422.28572781017</v>
      </c>
      <c r="O47" s="44">
        <v>6060</v>
      </c>
      <c r="P47" s="51">
        <f t="shared" si="9"/>
        <v>6.3745187553909913E-2</v>
      </c>
      <c r="Q47" s="9"/>
      <c r="R47" s="44">
        <v>139482</v>
      </c>
      <c r="T47" s="50"/>
      <c r="U47" s="50"/>
      <c r="V47" s="50"/>
      <c r="W47" s="44">
        <f t="shared" si="10"/>
        <v>7168527</v>
      </c>
      <c r="X47" s="44">
        <f t="shared" si="13"/>
        <v>358426.35000000003</v>
      </c>
      <c r="Y47" s="44">
        <f t="shared" si="14"/>
        <v>716852.70000000007</v>
      </c>
      <c r="Z47" s="44">
        <f t="shared" si="15"/>
        <v>1075279.05</v>
      </c>
      <c r="AA47" s="44">
        <f t="shared" si="16"/>
        <v>1433705.4000000001</v>
      </c>
      <c r="AB47" s="44">
        <f t="shared" si="17"/>
        <v>1792131.75</v>
      </c>
    </row>
    <row r="48" spans="1:28">
      <c r="A48" t="s">
        <v>192</v>
      </c>
      <c r="B48" t="s">
        <v>932</v>
      </c>
      <c r="C48" t="s">
        <v>1234</v>
      </c>
      <c r="D48" t="s">
        <v>474</v>
      </c>
      <c r="E48" t="s">
        <v>548</v>
      </c>
      <c r="F48" t="s">
        <v>1132</v>
      </c>
      <c r="G48" t="s">
        <v>410</v>
      </c>
      <c r="H48" t="s">
        <v>20</v>
      </c>
      <c r="I48" s="44">
        <f t="shared" si="11"/>
        <v>99290</v>
      </c>
      <c r="J48" s="44">
        <v>20888</v>
      </c>
      <c r="K48" s="51">
        <f t="shared" si="7"/>
        <v>0.21037365293584451</v>
      </c>
      <c r="L48" s="44">
        <v>13706</v>
      </c>
      <c r="M48" s="51">
        <f t="shared" si="8"/>
        <v>0.13804008460066472</v>
      </c>
      <c r="N48" s="45">
        <f t="shared" si="12"/>
        <v>133884.21037365292</v>
      </c>
      <c r="O48" s="44">
        <v>5518</v>
      </c>
      <c r="P48" s="51">
        <f t="shared" si="9"/>
        <v>5.5574579514553329E-2</v>
      </c>
      <c r="Q48" s="9"/>
      <c r="R48" s="44">
        <v>139402</v>
      </c>
      <c r="T48" s="50"/>
      <c r="U48" s="50"/>
      <c r="V48" s="50"/>
      <c r="W48" s="44">
        <f t="shared" si="10"/>
        <v>7307929</v>
      </c>
      <c r="X48" s="44">
        <f t="shared" si="13"/>
        <v>365396.45</v>
      </c>
      <c r="Y48" s="44">
        <f t="shared" si="14"/>
        <v>730792.9</v>
      </c>
      <c r="Z48" s="44">
        <f t="shared" si="15"/>
        <v>1096189.3499999999</v>
      </c>
      <c r="AA48" s="44">
        <f t="shared" si="16"/>
        <v>1461585.8</v>
      </c>
      <c r="AB48" s="44">
        <f t="shared" si="17"/>
        <v>1826982.25</v>
      </c>
    </row>
    <row r="49" spans="1:28">
      <c r="A49" t="s">
        <v>193</v>
      </c>
      <c r="B49" t="s">
        <v>933</v>
      </c>
      <c r="C49" t="s">
        <v>1235</v>
      </c>
      <c r="D49" t="s">
        <v>550</v>
      </c>
      <c r="E49" t="s">
        <v>549</v>
      </c>
      <c r="F49" t="s">
        <v>1130</v>
      </c>
      <c r="G49" t="s">
        <v>409</v>
      </c>
      <c r="H49" t="s">
        <v>15</v>
      </c>
      <c r="I49" s="44">
        <f t="shared" si="11"/>
        <v>78451</v>
      </c>
      <c r="J49" s="44">
        <v>25210</v>
      </c>
      <c r="K49" s="51">
        <f t="shared" si="7"/>
        <v>0.32134708289250613</v>
      </c>
      <c r="L49" s="44">
        <v>27586</v>
      </c>
      <c r="M49" s="51">
        <f t="shared" si="8"/>
        <v>0.35163350371569513</v>
      </c>
      <c r="N49" s="45">
        <f t="shared" si="12"/>
        <v>131247.32134708291</v>
      </c>
      <c r="O49" s="44">
        <v>7680</v>
      </c>
      <c r="P49" s="51">
        <f t="shared" si="9"/>
        <v>9.7895501650711911E-2</v>
      </c>
      <c r="Q49" s="9"/>
      <c r="R49" s="44">
        <v>138927</v>
      </c>
      <c r="T49" s="50"/>
      <c r="U49" s="50"/>
      <c r="V49" s="50"/>
      <c r="W49" s="44">
        <f t="shared" si="10"/>
        <v>7446856</v>
      </c>
      <c r="X49" s="44">
        <f t="shared" si="13"/>
        <v>372342.80000000005</v>
      </c>
      <c r="Y49" s="44">
        <f t="shared" si="14"/>
        <v>744685.60000000009</v>
      </c>
      <c r="Z49" s="44">
        <f t="shared" si="15"/>
        <v>1117028.3999999999</v>
      </c>
      <c r="AA49" s="44">
        <f t="shared" si="16"/>
        <v>1489371.2000000002</v>
      </c>
      <c r="AB49" s="44">
        <f t="shared" si="17"/>
        <v>1861714</v>
      </c>
    </row>
    <row r="50" spans="1:28">
      <c r="A50" t="s">
        <v>194</v>
      </c>
      <c r="B50" t="s">
        <v>934</v>
      </c>
      <c r="C50" t="s">
        <v>1236</v>
      </c>
      <c r="D50" t="s">
        <v>552</v>
      </c>
      <c r="E50" t="s">
        <v>551</v>
      </c>
      <c r="F50" t="s">
        <v>1143</v>
      </c>
      <c r="G50" t="s">
        <v>410</v>
      </c>
      <c r="H50" t="s">
        <v>17</v>
      </c>
      <c r="I50" s="44">
        <f t="shared" si="11"/>
        <v>72768</v>
      </c>
      <c r="J50" s="44">
        <v>4910</v>
      </c>
      <c r="K50" s="51">
        <f t="shared" si="7"/>
        <v>6.7474714160070365E-2</v>
      </c>
      <c r="L50" s="44">
        <v>54942</v>
      </c>
      <c r="M50" s="51">
        <f t="shared" si="8"/>
        <v>0.75502968337730869</v>
      </c>
      <c r="N50" s="45">
        <f t="shared" si="12"/>
        <v>132620.06747471416</v>
      </c>
      <c r="O50" s="44">
        <v>3947</v>
      </c>
      <c r="P50" s="51">
        <f t="shared" si="9"/>
        <v>5.4240875109938434E-2</v>
      </c>
      <c r="Q50" s="9"/>
      <c r="R50" s="44">
        <v>136567</v>
      </c>
      <c r="T50" s="50"/>
      <c r="U50" s="50"/>
      <c r="V50" s="50"/>
      <c r="W50" s="44">
        <f t="shared" si="10"/>
        <v>7583423</v>
      </c>
      <c r="X50" s="44">
        <f t="shared" si="13"/>
        <v>379171.15</v>
      </c>
      <c r="Y50" s="44">
        <f t="shared" si="14"/>
        <v>758342.3</v>
      </c>
      <c r="Z50" s="44">
        <f t="shared" si="15"/>
        <v>1137513.45</v>
      </c>
      <c r="AA50" s="44">
        <f t="shared" si="16"/>
        <v>1516684.6</v>
      </c>
      <c r="AB50" s="44">
        <f t="shared" si="17"/>
        <v>1895855.75</v>
      </c>
    </row>
    <row r="51" spans="1:28">
      <c r="A51" t="s">
        <v>196</v>
      </c>
      <c r="B51" t="s">
        <v>936</v>
      </c>
      <c r="C51" t="s">
        <v>1238</v>
      </c>
      <c r="D51" t="s">
        <v>556</v>
      </c>
      <c r="E51" t="s">
        <v>555</v>
      </c>
      <c r="F51" t="s">
        <v>1143</v>
      </c>
      <c r="G51" t="s">
        <v>410</v>
      </c>
      <c r="H51" t="s">
        <v>20</v>
      </c>
      <c r="I51" s="44">
        <f t="shared" si="11"/>
        <v>83864</v>
      </c>
      <c r="J51" s="44">
        <v>12840</v>
      </c>
      <c r="K51" s="51">
        <f t="shared" si="7"/>
        <v>0.15310502718687399</v>
      </c>
      <c r="L51" s="44">
        <v>28269</v>
      </c>
      <c r="M51" s="51">
        <f t="shared" si="8"/>
        <v>0.33708146522941906</v>
      </c>
      <c r="N51" s="45">
        <f t="shared" si="12"/>
        <v>124973.15310502719</v>
      </c>
      <c r="O51" s="44">
        <v>9534</v>
      </c>
      <c r="P51" s="51">
        <f t="shared" si="9"/>
        <v>0.11368405990651531</v>
      </c>
      <c r="Q51" s="9"/>
      <c r="R51" s="44">
        <v>134507</v>
      </c>
      <c r="T51" s="50"/>
      <c r="U51" s="50"/>
      <c r="V51" s="50"/>
      <c r="W51" s="44">
        <f t="shared" si="10"/>
        <v>7717930</v>
      </c>
      <c r="X51" s="44">
        <f t="shared" si="13"/>
        <v>385896.5</v>
      </c>
      <c r="Y51" s="44">
        <f t="shared" si="14"/>
        <v>771793</v>
      </c>
      <c r="Z51" s="44">
        <f t="shared" si="15"/>
        <v>1157689.5</v>
      </c>
      <c r="AA51" s="44">
        <f t="shared" si="16"/>
        <v>1543586</v>
      </c>
      <c r="AB51" s="44">
        <f t="shared" si="17"/>
        <v>1929482.5</v>
      </c>
    </row>
    <row r="52" spans="1:28">
      <c r="A52" t="s">
        <v>199</v>
      </c>
      <c r="B52" t="s">
        <v>939</v>
      </c>
      <c r="C52" t="s">
        <v>1241</v>
      </c>
      <c r="D52" t="s">
        <v>562</v>
      </c>
      <c r="E52" t="s">
        <v>561</v>
      </c>
      <c r="F52" t="s">
        <v>1134</v>
      </c>
      <c r="G52" t="s">
        <v>410</v>
      </c>
      <c r="H52" t="s">
        <v>20</v>
      </c>
      <c r="I52" s="44">
        <f t="shared" si="11"/>
        <v>87612</v>
      </c>
      <c r="J52" s="44">
        <v>11983</v>
      </c>
      <c r="K52" s="51">
        <f t="shared" si="7"/>
        <v>0.13677350134684746</v>
      </c>
      <c r="L52" s="44">
        <v>26656</v>
      </c>
      <c r="M52" s="51">
        <f t="shared" si="8"/>
        <v>0.30425055928411632</v>
      </c>
      <c r="N52" s="45">
        <f t="shared" si="12"/>
        <v>126251.13677350135</v>
      </c>
      <c r="O52" s="44">
        <v>6799</v>
      </c>
      <c r="P52" s="51">
        <f t="shared" si="9"/>
        <v>7.7603524631329038E-2</v>
      </c>
      <c r="Q52" s="9"/>
      <c r="R52" s="44">
        <v>133050</v>
      </c>
      <c r="T52" s="50"/>
      <c r="U52" s="50"/>
      <c r="V52" s="50"/>
      <c r="W52" s="44">
        <f t="shared" si="10"/>
        <v>7850980</v>
      </c>
      <c r="X52" s="44">
        <f t="shared" si="13"/>
        <v>392549</v>
      </c>
      <c r="Y52" s="44">
        <f t="shared" si="14"/>
        <v>785098</v>
      </c>
      <c r="Z52" s="44">
        <f t="shared" si="15"/>
        <v>1177647</v>
      </c>
      <c r="AA52" s="44">
        <f t="shared" si="16"/>
        <v>1570196</v>
      </c>
      <c r="AB52" s="44">
        <f t="shared" si="17"/>
        <v>1962745</v>
      </c>
    </row>
    <row r="53" spans="1:28">
      <c r="A53" t="s">
        <v>200</v>
      </c>
      <c r="B53" t="s">
        <v>940</v>
      </c>
      <c r="C53" t="s">
        <v>1242</v>
      </c>
      <c r="D53" t="s">
        <v>564</v>
      </c>
      <c r="E53" t="s">
        <v>563</v>
      </c>
      <c r="F53" t="s">
        <v>1141</v>
      </c>
      <c r="G53" t="s">
        <v>410</v>
      </c>
      <c r="H53" t="s">
        <v>17</v>
      </c>
      <c r="I53" s="44">
        <f t="shared" si="11"/>
        <v>72713</v>
      </c>
      <c r="J53" s="44">
        <v>4887</v>
      </c>
      <c r="K53" s="51">
        <f t="shared" si="7"/>
        <v>6.7209439852571065E-2</v>
      </c>
      <c r="L53" s="44">
        <v>48745</v>
      </c>
      <c r="M53" s="51">
        <f t="shared" si="8"/>
        <v>0.67037531115481408</v>
      </c>
      <c r="N53" s="45">
        <f t="shared" si="12"/>
        <v>126345.06720943985</v>
      </c>
      <c r="O53" s="44">
        <v>3947</v>
      </c>
      <c r="P53" s="51">
        <f t="shared" si="9"/>
        <v>5.4281902823429096E-2</v>
      </c>
      <c r="Q53" s="9"/>
      <c r="R53" s="44">
        <v>130292</v>
      </c>
      <c r="T53" s="50"/>
      <c r="U53" s="50"/>
      <c r="V53" s="50"/>
      <c r="W53" s="44">
        <f t="shared" si="10"/>
        <v>7981272</v>
      </c>
      <c r="X53" s="44">
        <f t="shared" si="13"/>
        <v>399063.60000000003</v>
      </c>
      <c r="Y53" s="44">
        <f t="shared" si="14"/>
        <v>798127.20000000007</v>
      </c>
      <c r="Z53" s="44">
        <f t="shared" si="15"/>
        <v>1197190.8</v>
      </c>
      <c r="AA53" s="44">
        <f t="shared" si="16"/>
        <v>1596254.4000000001</v>
      </c>
      <c r="AB53" s="44">
        <f t="shared" si="17"/>
        <v>1995318</v>
      </c>
    </row>
    <row r="54" spans="1:28">
      <c r="A54" t="s">
        <v>206</v>
      </c>
      <c r="B54" t="s">
        <v>947</v>
      </c>
      <c r="C54" t="s">
        <v>1249</v>
      </c>
      <c r="D54" t="s">
        <v>438</v>
      </c>
      <c r="E54" t="s">
        <v>573</v>
      </c>
      <c r="F54" t="s">
        <v>1139</v>
      </c>
      <c r="G54" t="s">
        <v>410</v>
      </c>
      <c r="H54" t="s">
        <v>20</v>
      </c>
      <c r="I54" s="44">
        <f t="shared" si="11"/>
        <v>90613</v>
      </c>
      <c r="J54" s="44">
        <v>17263</v>
      </c>
      <c r="K54" s="51">
        <f t="shared" si="7"/>
        <v>0.19051350247756946</v>
      </c>
      <c r="L54" s="44">
        <v>13246</v>
      </c>
      <c r="M54" s="51">
        <f t="shared" si="8"/>
        <v>0.14618211514904042</v>
      </c>
      <c r="N54" s="45">
        <f t="shared" si="12"/>
        <v>121122.19051350247</v>
      </c>
      <c r="O54" s="44">
        <v>5351</v>
      </c>
      <c r="P54" s="51">
        <f t="shared" si="9"/>
        <v>5.9053336717689517E-2</v>
      </c>
      <c r="Q54" s="9"/>
      <c r="R54" s="44">
        <v>126473</v>
      </c>
      <c r="T54" s="50"/>
      <c r="U54" s="50"/>
      <c r="V54" s="50"/>
      <c r="W54" s="44">
        <f t="shared" si="10"/>
        <v>8107745</v>
      </c>
      <c r="X54" s="44">
        <f t="shared" si="13"/>
        <v>405387.25</v>
      </c>
      <c r="Y54" s="44">
        <f t="shared" si="14"/>
        <v>810774.5</v>
      </c>
      <c r="Z54" s="44">
        <f t="shared" si="15"/>
        <v>1216161.75</v>
      </c>
      <c r="AA54" s="44">
        <f t="shared" si="16"/>
        <v>1621549</v>
      </c>
      <c r="AB54" s="44">
        <f t="shared" si="17"/>
        <v>2026936.25</v>
      </c>
    </row>
    <row r="55" spans="1:28">
      <c r="A55" t="s">
        <v>210</v>
      </c>
      <c r="B55" t="s">
        <v>950</v>
      </c>
      <c r="C55" t="s">
        <v>1252</v>
      </c>
      <c r="D55" t="s">
        <v>529</v>
      </c>
      <c r="E55" t="s">
        <v>578</v>
      </c>
      <c r="F55" t="s">
        <v>1141</v>
      </c>
      <c r="G55" t="s">
        <v>410</v>
      </c>
      <c r="H55" t="s">
        <v>17</v>
      </c>
      <c r="I55" s="44">
        <f t="shared" si="11"/>
        <v>68433</v>
      </c>
      <c r="J55" s="44">
        <v>2773</v>
      </c>
      <c r="K55" s="51">
        <f t="shared" si="7"/>
        <v>4.0521385881080764E-2</v>
      </c>
      <c r="L55" s="44">
        <v>46647</v>
      </c>
      <c r="M55" s="51">
        <f t="shared" si="8"/>
        <v>0.68164482048134667</v>
      </c>
      <c r="N55" s="45">
        <f t="shared" si="12"/>
        <v>117853.04052138588</v>
      </c>
      <c r="O55" s="44">
        <v>3666</v>
      </c>
      <c r="P55" s="51">
        <f t="shared" si="9"/>
        <v>5.3570645741089828E-2</v>
      </c>
      <c r="Q55" s="9"/>
      <c r="R55" s="44">
        <v>121519</v>
      </c>
      <c r="T55" s="50"/>
      <c r="U55" s="50"/>
      <c r="V55" s="50"/>
      <c r="W55" s="44">
        <f t="shared" si="10"/>
        <v>8229264</v>
      </c>
      <c r="X55" s="44">
        <f t="shared" si="13"/>
        <v>411463.2</v>
      </c>
      <c r="Y55" s="44">
        <f t="shared" si="14"/>
        <v>822926.4</v>
      </c>
      <c r="Z55" s="44">
        <f t="shared" si="15"/>
        <v>1234389.5999999999</v>
      </c>
      <c r="AA55" s="44">
        <f t="shared" si="16"/>
        <v>1645852.8</v>
      </c>
      <c r="AB55" s="44">
        <f t="shared" si="17"/>
        <v>2057316</v>
      </c>
    </row>
    <row r="56" spans="1:28">
      <c r="A56" t="s">
        <v>216</v>
      </c>
      <c r="B56" t="s">
        <v>956</v>
      </c>
      <c r="C56" t="s">
        <v>1259</v>
      </c>
      <c r="D56" t="s">
        <v>564</v>
      </c>
      <c r="E56" t="s">
        <v>586</v>
      </c>
      <c r="F56" t="s">
        <v>1134</v>
      </c>
      <c r="G56" t="s">
        <v>410</v>
      </c>
      <c r="H56" t="s">
        <v>17</v>
      </c>
      <c r="I56" s="44">
        <f t="shared" si="11"/>
        <v>66934</v>
      </c>
      <c r="J56" s="44">
        <v>3662</v>
      </c>
      <c r="K56" s="51">
        <f t="shared" si="7"/>
        <v>5.4710610452087131E-2</v>
      </c>
      <c r="L56" s="44">
        <v>44558</v>
      </c>
      <c r="M56" s="51">
        <f t="shared" si="8"/>
        <v>0.66570054083126662</v>
      </c>
      <c r="N56" s="45">
        <f t="shared" si="12"/>
        <v>115154.05471061045</v>
      </c>
      <c r="O56" s="44">
        <v>3799</v>
      </c>
      <c r="P56" s="51">
        <f t="shared" si="9"/>
        <v>5.6757402814713004E-2</v>
      </c>
      <c r="Q56" s="9"/>
      <c r="R56" s="44">
        <v>118953</v>
      </c>
      <c r="T56" s="50"/>
      <c r="U56" s="50"/>
      <c r="V56" s="50"/>
      <c r="W56" s="44">
        <f t="shared" si="10"/>
        <v>8348217</v>
      </c>
      <c r="X56" s="44">
        <f t="shared" si="13"/>
        <v>417410.85000000003</v>
      </c>
      <c r="Y56" s="44">
        <f t="shared" si="14"/>
        <v>834821.70000000007</v>
      </c>
      <c r="Z56" s="44">
        <f t="shared" si="15"/>
        <v>1252232.55</v>
      </c>
      <c r="AA56" s="44">
        <f t="shared" si="16"/>
        <v>1669643.4000000001</v>
      </c>
      <c r="AB56" s="44">
        <f t="shared" si="17"/>
        <v>2087054.25</v>
      </c>
    </row>
    <row r="57" spans="1:28">
      <c r="A57" t="s">
        <v>221</v>
      </c>
      <c r="B57" t="s">
        <v>961</v>
      </c>
      <c r="C57" t="s">
        <v>1264</v>
      </c>
      <c r="D57" t="s">
        <v>593</v>
      </c>
      <c r="E57" t="s">
        <v>592</v>
      </c>
      <c r="F57" t="s">
        <v>1140</v>
      </c>
      <c r="G57" t="s">
        <v>409</v>
      </c>
      <c r="H57" t="s">
        <v>15</v>
      </c>
      <c r="I57" s="44">
        <f t="shared" si="11"/>
        <v>78672</v>
      </c>
      <c r="J57" s="44">
        <v>15506</v>
      </c>
      <c r="K57" s="51">
        <f t="shared" si="7"/>
        <v>0.19709680699613585</v>
      </c>
      <c r="L57" s="44">
        <v>18539</v>
      </c>
      <c r="M57" s="51">
        <f t="shared" si="8"/>
        <v>0.23564927801504984</v>
      </c>
      <c r="N57" s="45">
        <f t="shared" si="12"/>
        <v>112717.19709680699</v>
      </c>
      <c r="O57" s="44">
        <v>3854</v>
      </c>
      <c r="P57" s="51">
        <f t="shared" si="9"/>
        <v>4.8988204189546469E-2</v>
      </c>
      <c r="Q57" s="9"/>
      <c r="R57" s="44">
        <v>116571</v>
      </c>
      <c r="T57" s="50"/>
      <c r="U57" s="50"/>
      <c r="V57" s="50"/>
      <c r="W57" s="44">
        <f t="shared" si="10"/>
        <v>8464788</v>
      </c>
      <c r="X57" s="44">
        <f t="shared" si="13"/>
        <v>423239.4</v>
      </c>
      <c r="Y57" s="44">
        <f t="shared" si="14"/>
        <v>846478.8</v>
      </c>
      <c r="Z57" s="44">
        <f t="shared" si="15"/>
        <v>1269718.2</v>
      </c>
      <c r="AA57" s="44">
        <f t="shared" si="16"/>
        <v>1692957.6</v>
      </c>
      <c r="AB57" s="44">
        <f t="shared" si="17"/>
        <v>2116197</v>
      </c>
    </row>
    <row r="58" spans="1:28">
      <c r="A58" t="s">
        <v>228</v>
      </c>
      <c r="B58" t="s">
        <v>968</v>
      </c>
      <c r="C58" t="s">
        <v>1271</v>
      </c>
      <c r="D58" t="s">
        <v>606</v>
      </c>
      <c r="E58" t="s">
        <v>605</v>
      </c>
      <c r="F58" t="s">
        <v>1132</v>
      </c>
      <c r="G58" t="s">
        <v>410</v>
      </c>
      <c r="H58" t="s">
        <v>20</v>
      </c>
      <c r="I58" s="44">
        <f t="shared" si="11"/>
        <v>82399</v>
      </c>
      <c r="J58" s="44">
        <v>13193</v>
      </c>
      <c r="K58" s="51">
        <f t="shared" si="7"/>
        <v>0.16011116639765047</v>
      </c>
      <c r="L58" s="44">
        <v>12129</v>
      </c>
      <c r="M58" s="51">
        <f t="shared" si="8"/>
        <v>0.14719838832995547</v>
      </c>
      <c r="N58" s="45">
        <f t="shared" si="12"/>
        <v>107721.16011116639</v>
      </c>
      <c r="O58" s="44">
        <v>5682</v>
      </c>
      <c r="P58" s="51">
        <f t="shared" si="9"/>
        <v>6.8957147538198274E-2</v>
      </c>
      <c r="Q58" s="9"/>
      <c r="R58" s="44">
        <v>113403</v>
      </c>
      <c r="T58" s="50"/>
      <c r="U58" s="50"/>
      <c r="V58" s="50"/>
      <c r="W58" s="44">
        <f t="shared" si="10"/>
        <v>8578191</v>
      </c>
      <c r="X58" s="44">
        <f t="shared" si="13"/>
        <v>428909.55000000005</v>
      </c>
      <c r="Y58" s="44">
        <f t="shared" si="14"/>
        <v>857819.10000000009</v>
      </c>
      <c r="Z58" s="44">
        <f t="shared" si="15"/>
        <v>1286728.6499999999</v>
      </c>
      <c r="AA58" s="44">
        <f t="shared" si="16"/>
        <v>1715638.2000000002</v>
      </c>
      <c r="AB58" s="44">
        <f t="shared" si="17"/>
        <v>2144547.75</v>
      </c>
    </row>
    <row r="59" spans="1:28">
      <c r="A59" t="s">
        <v>229</v>
      </c>
      <c r="B59" t="s">
        <v>969</v>
      </c>
      <c r="C59" t="s">
        <v>1272</v>
      </c>
      <c r="D59" t="s">
        <v>608</v>
      </c>
      <c r="E59" t="s">
        <v>607</v>
      </c>
      <c r="F59" t="s">
        <v>1130</v>
      </c>
      <c r="G59" t="s">
        <v>409</v>
      </c>
      <c r="H59" t="s">
        <v>15</v>
      </c>
      <c r="I59" s="44">
        <f t="shared" si="11"/>
        <v>59752</v>
      </c>
      <c r="J59" s="44">
        <v>18722</v>
      </c>
      <c r="K59" s="51">
        <f t="shared" si="7"/>
        <v>0.31332842415316642</v>
      </c>
      <c r="L59" s="44">
        <v>30922</v>
      </c>
      <c r="M59" s="51">
        <f t="shared" si="8"/>
        <v>0.5175056901861026</v>
      </c>
      <c r="N59" s="45">
        <f t="shared" si="12"/>
        <v>109396.31332842415</v>
      </c>
      <c r="O59" s="44">
        <v>3134</v>
      </c>
      <c r="P59" s="51">
        <f t="shared" si="9"/>
        <v>5.2450127192395231E-2</v>
      </c>
      <c r="Q59" s="9"/>
      <c r="R59" s="44">
        <v>112530</v>
      </c>
      <c r="T59" s="50"/>
      <c r="U59" s="50"/>
      <c r="V59" s="50"/>
      <c r="W59" s="44">
        <f t="shared" si="10"/>
        <v>8690721</v>
      </c>
      <c r="X59" s="44">
        <f t="shared" si="13"/>
        <v>434536.05000000005</v>
      </c>
      <c r="Y59" s="44">
        <f t="shared" si="14"/>
        <v>869072.10000000009</v>
      </c>
      <c r="Z59" s="44">
        <f t="shared" si="15"/>
        <v>1303608.1499999999</v>
      </c>
      <c r="AA59" s="44">
        <f t="shared" si="16"/>
        <v>1738144.2000000002</v>
      </c>
      <c r="AB59" s="44">
        <f t="shared" si="17"/>
        <v>2172680.25</v>
      </c>
    </row>
    <row r="60" spans="1:28">
      <c r="A60" t="s">
        <v>234</v>
      </c>
      <c r="B60" t="s">
        <v>974</v>
      </c>
      <c r="C60" t="s">
        <v>1277</v>
      </c>
      <c r="D60" t="s">
        <v>616</v>
      </c>
      <c r="E60" t="s">
        <v>615</v>
      </c>
      <c r="F60" t="s">
        <v>1146</v>
      </c>
      <c r="G60" t="s">
        <v>410</v>
      </c>
      <c r="H60" t="s">
        <v>17</v>
      </c>
      <c r="I60" s="44">
        <f t="shared" si="11"/>
        <v>68511</v>
      </c>
      <c r="J60" s="44">
        <v>2172</v>
      </c>
      <c r="K60" s="51">
        <f t="shared" si="7"/>
        <v>3.1702938214301354E-2</v>
      </c>
      <c r="L60" s="44">
        <v>34707</v>
      </c>
      <c r="M60" s="51">
        <f t="shared" si="8"/>
        <v>0.50659018259841482</v>
      </c>
      <c r="N60" s="45">
        <f t="shared" si="12"/>
        <v>105390.03170293821</v>
      </c>
      <c r="O60" s="44">
        <v>3637</v>
      </c>
      <c r="P60" s="51">
        <f t="shared" si="9"/>
        <v>5.3086365693100379E-2</v>
      </c>
      <c r="Q60" s="9"/>
      <c r="R60" s="44">
        <v>109027</v>
      </c>
      <c r="T60" s="50"/>
      <c r="U60" s="50"/>
      <c r="V60" s="50"/>
      <c r="W60" s="44">
        <f t="shared" si="10"/>
        <v>8799748</v>
      </c>
      <c r="X60" s="44">
        <f t="shared" si="13"/>
        <v>439987.4</v>
      </c>
      <c r="Y60" s="44">
        <f t="shared" si="14"/>
        <v>879974.8</v>
      </c>
      <c r="Z60" s="44">
        <f t="shared" si="15"/>
        <v>1319962.2</v>
      </c>
      <c r="AA60" s="44">
        <f t="shared" si="16"/>
        <v>1759949.6</v>
      </c>
      <c r="AB60" s="44">
        <f t="shared" si="17"/>
        <v>2199937</v>
      </c>
    </row>
    <row r="61" spans="1:28">
      <c r="A61" t="s">
        <v>236</v>
      </c>
      <c r="B61" t="s">
        <v>976</v>
      </c>
      <c r="C61" t="s">
        <v>1279</v>
      </c>
      <c r="D61" t="s">
        <v>427</v>
      </c>
      <c r="E61" t="s">
        <v>492</v>
      </c>
      <c r="F61" t="s">
        <v>1130</v>
      </c>
      <c r="G61" t="s">
        <v>410</v>
      </c>
      <c r="H61" t="s">
        <v>17</v>
      </c>
      <c r="I61" s="44">
        <f t="shared" si="11"/>
        <v>64279</v>
      </c>
      <c r="J61" s="44">
        <v>1974</v>
      </c>
      <c r="K61" s="51">
        <f t="shared" si="7"/>
        <v>3.0709874142410429E-2</v>
      </c>
      <c r="L61" s="44">
        <v>39295</v>
      </c>
      <c r="M61" s="51">
        <f t="shared" si="8"/>
        <v>0.61131940447113364</v>
      </c>
      <c r="N61" s="45">
        <f t="shared" si="12"/>
        <v>105548.03070987415</v>
      </c>
      <c r="O61" s="44">
        <v>3309</v>
      </c>
      <c r="P61" s="51">
        <f t="shared" si="9"/>
        <v>5.1478709998599853E-2</v>
      </c>
      <c r="Q61" s="9"/>
      <c r="R61" s="44">
        <v>108857</v>
      </c>
      <c r="T61" s="50"/>
      <c r="U61" s="50"/>
      <c r="V61" s="50"/>
      <c r="W61" s="44">
        <f t="shared" si="10"/>
        <v>8908605</v>
      </c>
      <c r="X61" s="44">
        <f t="shared" si="13"/>
        <v>445430.25</v>
      </c>
      <c r="Y61" s="44">
        <f t="shared" si="14"/>
        <v>890860.5</v>
      </c>
      <c r="Z61" s="44">
        <f t="shared" si="15"/>
        <v>1336290.75</v>
      </c>
      <c r="AA61" s="44">
        <f t="shared" si="16"/>
        <v>1781721</v>
      </c>
      <c r="AB61" s="44">
        <f t="shared" si="17"/>
        <v>2227151.25</v>
      </c>
    </row>
    <row r="62" spans="1:28">
      <c r="A62" t="s">
        <v>244</v>
      </c>
      <c r="B62" t="s">
        <v>985</v>
      </c>
      <c r="C62" t="s">
        <v>1287</v>
      </c>
      <c r="D62" t="s">
        <v>630</v>
      </c>
      <c r="E62" t="s">
        <v>629</v>
      </c>
      <c r="F62" t="s">
        <v>1131</v>
      </c>
      <c r="G62" t="s">
        <v>410</v>
      </c>
      <c r="H62" t="s">
        <v>17</v>
      </c>
      <c r="I62" s="44">
        <f t="shared" si="11"/>
        <v>68567</v>
      </c>
      <c r="J62" s="44">
        <v>2173</v>
      </c>
      <c r="K62" s="51">
        <f t="shared" si="7"/>
        <v>3.1691630084442951E-2</v>
      </c>
      <c r="L62" s="44">
        <v>27657</v>
      </c>
      <c r="M62" s="51">
        <f t="shared" si="8"/>
        <v>0.40335730015896859</v>
      </c>
      <c r="N62" s="45">
        <f t="shared" si="12"/>
        <v>98397.03169163008</v>
      </c>
      <c r="O62" s="44">
        <v>3637</v>
      </c>
      <c r="P62" s="51">
        <f t="shared" si="9"/>
        <v>5.3043009027666371E-2</v>
      </c>
      <c r="Q62" s="9"/>
      <c r="R62" s="44">
        <v>102034</v>
      </c>
      <c r="T62" s="50">
        <f>COUNT(R10:R62)</f>
        <v>53</v>
      </c>
      <c r="U62" s="51">
        <f>T62/A71</f>
        <v>0.92982456140350878</v>
      </c>
      <c r="V62" s="57" t="s">
        <v>395</v>
      </c>
      <c r="W62" s="44">
        <f t="shared" si="10"/>
        <v>9010639</v>
      </c>
      <c r="X62" s="44">
        <f t="shared" si="13"/>
        <v>450531.95</v>
      </c>
      <c r="Y62" s="44">
        <f t="shared" si="14"/>
        <v>901063.9</v>
      </c>
      <c r="Z62" s="44">
        <f t="shared" si="15"/>
        <v>1351595.8499999999</v>
      </c>
      <c r="AA62" s="44">
        <f t="shared" si="16"/>
        <v>1802127.8</v>
      </c>
      <c r="AB62" s="44">
        <f t="shared" si="17"/>
        <v>2252659.75</v>
      </c>
    </row>
    <row r="63" spans="1:28">
      <c r="A63" t="s">
        <v>246</v>
      </c>
      <c r="B63" t="s">
        <v>987</v>
      </c>
      <c r="C63" t="s">
        <v>1289</v>
      </c>
      <c r="D63" t="s">
        <v>512</v>
      </c>
      <c r="E63" t="s">
        <v>632</v>
      </c>
      <c r="F63" t="s">
        <v>1139</v>
      </c>
      <c r="G63" t="s">
        <v>410</v>
      </c>
      <c r="H63" t="s">
        <v>20</v>
      </c>
      <c r="I63" s="44">
        <f t="shared" si="11"/>
        <v>76270</v>
      </c>
      <c r="J63" s="44">
        <v>5724</v>
      </c>
      <c r="K63" s="51">
        <f t="shared" si="7"/>
        <v>7.5049167431493383E-2</v>
      </c>
      <c r="L63" s="44">
        <v>13776</v>
      </c>
      <c r="M63" s="51">
        <f t="shared" si="8"/>
        <v>0.1806214763340763</v>
      </c>
      <c r="N63" s="45">
        <f t="shared" si="12"/>
        <v>95770.075049167426</v>
      </c>
      <c r="O63" s="44">
        <v>4024</v>
      </c>
      <c r="P63" s="51">
        <f t="shared" si="9"/>
        <v>5.2759931821161662E-2</v>
      </c>
      <c r="Q63" s="9"/>
      <c r="R63" s="44">
        <v>99794</v>
      </c>
      <c r="T63" s="50"/>
      <c r="U63" s="50"/>
      <c r="V63" s="50"/>
      <c r="W63" s="44">
        <f t="shared" si="10"/>
        <v>9110433</v>
      </c>
      <c r="X63" s="44">
        <f t="shared" si="13"/>
        <v>455521.65</v>
      </c>
      <c r="Y63" s="44">
        <f t="shared" si="14"/>
        <v>911043.3</v>
      </c>
      <c r="Z63" s="44">
        <f t="shared" si="15"/>
        <v>1366564.95</v>
      </c>
      <c r="AA63" s="44">
        <f t="shared" si="16"/>
        <v>1822086.6</v>
      </c>
      <c r="AB63" s="44">
        <f t="shared" si="17"/>
        <v>2277608.25</v>
      </c>
    </row>
    <row r="64" spans="1:28">
      <c r="A64" t="s">
        <v>369</v>
      </c>
      <c r="B64" t="s">
        <v>1109</v>
      </c>
      <c r="C64" t="s">
        <v>1406</v>
      </c>
      <c r="D64" t="s">
        <v>606</v>
      </c>
      <c r="E64" t="s">
        <v>827</v>
      </c>
      <c r="F64" t="s">
        <v>1135</v>
      </c>
      <c r="G64" t="s">
        <v>410</v>
      </c>
      <c r="H64" t="s">
        <v>17</v>
      </c>
      <c r="I64" s="44">
        <f t="shared" si="11"/>
        <v>33388</v>
      </c>
      <c r="J64" s="44">
        <v>102</v>
      </c>
      <c r="K64" s="51">
        <f t="shared" si="7"/>
        <v>3.0549898167006109E-3</v>
      </c>
      <c r="L64" s="44">
        <v>751</v>
      </c>
      <c r="M64" s="51">
        <f t="shared" si="8"/>
        <v>2.2493111297472147E-2</v>
      </c>
      <c r="N64" s="45">
        <f t="shared" si="12"/>
        <v>34241.003054989815</v>
      </c>
      <c r="O64" s="44">
        <v>1345</v>
      </c>
      <c r="P64" s="51">
        <f t="shared" si="9"/>
        <v>4.0283934347669824E-2</v>
      </c>
      <c r="Q64" s="9"/>
      <c r="R64" s="44">
        <v>35586</v>
      </c>
      <c r="T64" s="50"/>
      <c r="U64" s="50"/>
      <c r="V64" s="50"/>
      <c r="W64" s="44">
        <f t="shared" si="10"/>
        <v>9146019</v>
      </c>
      <c r="X64" s="44">
        <f t="shared" si="13"/>
        <v>457300.95</v>
      </c>
      <c r="Y64" s="44">
        <f t="shared" si="14"/>
        <v>914601.9</v>
      </c>
      <c r="Z64" s="44">
        <f t="shared" si="15"/>
        <v>1371902.8499999999</v>
      </c>
      <c r="AA64" s="44">
        <f t="shared" si="16"/>
        <v>1829203.8</v>
      </c>
      <c r="AB64" s="44">
        <f t="shared" si="17"/>
        <v>2286504.75</v>
      </c>
    </row>
    <row r="65" spans="1:28">
      <c r="A65" t="s">
        <v>371</v>
      </c>
      <c r="B65" t="s">
        <v>1110</v>
      </c>
      <c r="C65" t="s">
        <v>1407</v>
      </c>
      <c r="D65" t="s">
        <v>829</v>
      </c>
      <c r="E65" t="s">
        <v>828</v>
      </c>
      <c r="F65" t="s">
        <v>1149</v>
      </c>
      <c r="G65" t="s">
        <v>410</v>
      </c>
      <c r="H65" t="s">
        <v>17</v>
      </c>
      <c r="I65" s="44">
        <f t="shared" si="11"/>
        <v>33387</v>
      </c>
      <c r="J65" s="44">
        <v>102</v>
      </c>
      <c r="K65" s="51">
        <f t="shared" si="7"/>
        <v>3.0550813190762874E-3</v>
      </c>
      <c r="L65" s="44">
        <v>751</v>
      </c>
      <c r="M65" s="51">
        <f t="shared" si="8"/>
        <v>2.2493785006140115E-2</v>
      </c>
      <c r="N65" s="45">
        <f t="shared" si="12"/>
        <v>34240.003055081317</v>
      </c>
      <c r="O65" s="44">
        <v>1337</v>
      </c>
      <c r="P65" s="51">
        <f t="shared" si="9"/>
        <v>4.0045526702009768E-2</v>
      </c>
      <c r="R65" s="44">
        <v>35577</v>
      </c>
      <c r="T65" s="50"/>
      <c r="U65" s="50"/>
      <c r="V65" s="50"/>
      <c r="W65" s="44">
        <f t="shared" si="10"/>
        <v>9181596</v>
      </c>
      <c r="X65" s="44">
        <f t="shared" si="13"/>
        <v>459079.80000000005</v>
      </c>
      <c r="Y65" s="44">
        <f t="shared" si="14"/>
        <v>918159.60000000009</v>
      </c>
      <c r="Z65" s="44">
        <f t="shared" si="15"/>
        <v>1377239.4</v>
      </c>
      <c r="AA65" s="44">
        <f t="shared" si="16"/>
        <v>1836319.2000000002</v>
      </c>
      <c r="AB65" s="44">
        <f t="shared" si="17"/>
        <v>2295399</v>
      </c>
    </row>
    <row r="66" spans="1:28">
      <c r="A66" t="s">
        <v>370</v>
      </c>
      <c r="B66" t="s">
        <v>1111</v>
      </c>
      <c r="C66" t="s">
        <v>1408</v>
      </c>
      <c r="D66" t="s">
        <v>831</v>
      </c>
      <c r="E66" t="s">
        <v>830</v>
      </c>
      <c r="F66" t="s">
        <v>1134</v>
      </c>
      <c r="G66" t="s">
        <v>410</v>
      </c>
      <c r="H66" t="s">
        <v>17</v>
      </c>
      <c r="I66" s="47">
        <f t="shared" si="11"/>
        <v>33387</v>
      </c>
      <c r="J66" s="47">
        <v>102</v>
      </c>
      <c r="K66" s="47">
        <f t="shared" si="7"/>
        <v>3.0550813190762874E-3</v>
      </c>
      <c r="L66" s="47">
        <v>751</v>
      </c>
      <c r="M66" s="47">
        <f t="shared" si="8"/>
        <v>2.2493785006140115E-2</v>
      </c>
      <c r="N66" s="47">
        <f t="shared" si="12"/>
        <v>34240.003055081317</v>
      </c>
      <c r="O66" s="47">
        <v>1320</v>
      </c>
      <c r="P66" s="47">
        <f t="shared" si="9"/>
        <v>3.9536346482163719E-2</v>
      </c>
      <c r="Q66" s="12"/>
      <c r="R66" s="47">
        <v>35560</v>
      </c>
      <c r="T66" s="50">
        <f>COUNT(R10:R66)</f>
        <v>57</v>
      </c>
      <c r="U66" s="51">
        <f>T66/A71</f>
        <v>1</v>
      </c>
      <c r="V66" s="57"/>
      <c r="W66" s="44">
        <f t="shared" si="10"/>
        <v>9217156</v>
      </c>
      <c r="X66" s="44">
        <f t="shared" si="13"/>
        <v>460857.80000000005</v>
      </c>
      <c r="Y66" s="44">
        <f t="shared" si="14"/>
        <v>921715.60000000009</v>
      </c>
      <c r="Z66" s="44">
        <f t="shared" si="15"/>
        <v>1382573.4</v>
      </c>
      <c r="AA66" s="44">
        <f t="shared" si="16"/>
        <v>1843431.2000000002</v>
      </c>
      <c r="AB66" s="44">
        <f t="shared" si="17"/>
        <v>2304289</v>
      </c>
    </row>
    <row r="68" spans="1:28" ht="13.5" thickBot="1">
      <c r="H68" s="61" t="s">
        <v>404</v>
      </c>
      <c r="I68" s="13">
        <f>SUM(I10:I66)</f>
        <v>5276263</v>
      </c>
      <c r="J68" s="13">
        <f>SUM(J10:J66)</f>
        <v>1431663</v>
      </c>
      <c r="K68" s="13"/>
      <c r="L68" s="13">
        <f>SUM(L10:L66)</f>
        <v>1823547</v>
      </c>
      <c r="M68" s="13"/>
      <c r="N68" s="13">
        <f>SUM(N10:N66)</f>
        <v>8531488.806980148</v>
      </c>
      <c r="O68" s="13">
        <f>SUM(O10:O66)</f>
        <v>685683</v>
      </c>
      <c r="P68" s="13"/>
      <c r="Q68" s="13"/>
      <c r="R68" s="13">
        <f>SUM(R10:R66)</f>
        <v>9217156</v>
      </c>
    </row>
    <row r="69" spans="1:28" ht="13.5" thickTop="1"/>
    <row r="70" spans="1:28">
      <c r="A70" s="20" t="s">
        <v>1531</v>
      </c>
      <c r="H70" s="60" t="s">
        <v>1537</v>
      </c>
      <c r="I70" s="44">
        <f>MAX(I10:I66)</f>
        <v>225794</v>
      </c>
      <c r="J70" s="44">
        <f t="shared" ref="J70:R70" si="18">MAX(J10:J66)</f>
        <v>71717</v>
      </c>
      <c r="K70" s="51">
        <f t="shared" si="18"/>
        <v>0.68705632143165074</v>
      </c>
      <c r="L70" s="44">
        <f t="shared" si="18"/>
        <v>78197</v>
      </c>
      <c r="M70" s="51">
        <f t="shared" si="18"/>
        <v>0.99510065918403701</v>
      </c>
      <c r="N70" s="44">
        <f t="shared" si="18"/>
        <v>226091.00131535824</v>
      </c>
      <c r="O70" s="44">
        <f t="shared" si="18"/>
        <v>49882</v>
      </c>
      <c r="P70" s="51">
        <f t="shared" si="18"/>
        <v>0.46458714541639923</v>
      </c>
      <c r="Q70" s="11"/>
      <c r="R70" s="44">
        <f t="shared" si="18"/>
        <v>270052</v>
      </c>
    </row>
    <row r="71" spans="1:28">
      <c r="A71" s="50">
        <f>COUNT(I10:I66)</f>
        <v>57</v>
      </c>
      <c r="H71" s="60" t="s">
        <v>1538</v>
      </c>
      <c r="I71" s="44">
        <f>MIN(I10:I66)</f>
        <v>33387</v>
      </c>
      <c r="J71" s="44">
        <f t="shared" ref="J71:R71" si="19">MIN(J10:J66)</f>
        <v>102</v>
      </c>
      <c r="K71" s="51">
        <f t="shared" si="19"/>
        <v>1.3153582468976147E-3</v>
      </c>
      <c r="L71" s="44">
        <f t="shared" si="19"/>
        <v>0</v>
      </c>
      <c r="M71" s="51">
        <f t="shared" si="19"/>
        <v>0</v>
      </c>
      <c r="N71" s="44">
        <f t="shared" si="19"/>
        <v>34240.003055081317</v>
      </c>
      <c r="O71" s="44">
        <f t="shared" si="19"/>
        <v>1320</v>
      </c>
      <c r="P71" s="51">
        <f t="shared" si="19"/>
        <v>3.8034865293185421E-2</v>
      </c>
      <c r="Q71" s="11"/>
      <c r="R71" s="44">
        <f t="shared" si="19"/>
        <v>35560</v>
      </c>
    </row>
    <row r="72" spans="1:28">
      <c r="H72" s="60" t="s">
        <v>1532</v>
      </c>
      <c r="I72" s="44">
        <f>AVERAGE(I10:I66)</f>
        <v>92566.017543859649</v>
      </c>
      <c r="J72" s="44">
        <f t="shared" ref="J72:R72" si="20">AVERAGE(J10:J66)</f>
        <v>25116.894736842107</v>
      </c>
      <c r="K72" s="51">
        <f t="shared" si="20"/>
        <v>0.2773154411882483</v>
      </c>
      <c r="L72" s="44">
        <f t="shared" si="20"/>
        <v>31992.052631578947</v>
      </c>
      <c r="M72" s="51">
        <f t="shared" si="20"/>
        <v>0.37132698604583897</v>
      </c>
      <c r="N72" s="44">
        <f t="shared" si="20"/>
        <v>149675.2422277219</v>
      </c>
      <c r="O72" s="44">
        <f t="shared" si="20"/>
        <v>12029.526315789473</v>
      </c>
      <c r="P72" s="51">
        <f t="shared" si="20"/>
        <v>0.11401626964529864</v>
      </c>
      <c r="Q72" s="11"/>
      <c r="R72" s="44">
        <f t="shared" si="20"/>
        <v>161704.49122807017</v>
      </c>
    </row>
    <row r="73" spans="1:28">
      <c r="H73" s="60" t="s">
        <v>1533</v>
      </c>
      <c r="I73" s="44">
        <f>MEDIAN(I10:I66)</f>
        <v>84414</v>
      </c>
      <c r="J73" s="44">
        <f t="shared" ref="J73:R73" si="21">MEDIAN(J10:J66)</f>
        <v>25961</v>
      </c>
      <c r="K73" s="51">
        <f t="shared" si="21"/>
        <v>0.31332842415316642</v>
      </c>
      <c r="L73" s="44">
        <f t="shared" si="21"/>
        <v>32790</v>
      </c>
      <c r="M73" s="51">
        <f t="shared" si="21"/>
        <v>0.34400233669075592</v>
      </c>
      <c r="N73" s="44">
        <f t="shared" si="21"/>
        <v>148338.32889267462</v>
      </c>
      <c r="O73" s="44">
        <f t="shared" si="21"/>
        <v>6110</v>
      </c>
      <c r="P73" s="51">
        <f t="shared" si="21"/>
        <v>6.9846931193342246E-2</v>
      </c>
      <c r="Q73" s="11"/>
      <c r="R73" s="44">
        <f t="shared" si="21"/>
        <v>157682</v>
      </c>
    </row>
    <row r="74" spans="1:28" ht="13.5" thickBot="1">
      <c r="A74" s="30"/>
      <c r="H74" s="31"/>
      <c r="I74" s="11"/>
      <c r="J74" s="11"/>
      <c r="K74" s="32"/>
      <c r="L74" s="11"/>
      <c r="M74" s="11"/>
      <c r="N74" s="11"/>
      <c r="O74" s="11"/>
      <c r="P74" s="32"/>
      <c r="Q74" s="11"/>
      <c r="R74" s="11"/>
    </row>
    <row r="75" spans="1:28">
      <c r="H75" s="34"/>
      <c r="I75" s="4" t="s">
        <v>0</v>
      </c>
      <c r="J75" s="4" t="s">
        <v>1</v>
      </c>
      <c r="K75" s="4" t="s">
        <v>1</v>
      </c>
      <c r="L75" s="4" t="s">
        <v>6</v>
      </c>
      <c r="M75" s="4" t="s">
        <v>1534</v>
      </c>
      <c r="N75" s="4" t="s">
        <v>401</v>
      </c>
      <c r="O75" s="4" t="s">
        <v>1585</v>
      </c>
      <c r="P75" s="4" t="s">
        <v>1585</v>
      </c>
      <c r="Q75" s="4"/>
      <c r="R75" s="5" t="s">
        <v>404</v>
      </c>
      <c r="W75" s="11"/>
      <c r="X75" s="11"/>
      <c r="Y75" s="11"/>
      <c r="Z75" s="11"/>
      <c r="AA75" s="11"/>
      <c r="AB75" s="11"/>
    </row>
    <row r="76" spans="1:28" ht="13.5" thickBot="1">
      <c r="H76" s="34"/>
      <c r="I76" s="7" t="s">
        <v>4</v>
      </c>
      <c r="J76" s="7" t="s">
        <v>5</v>
      </c>
      <c r="K76" s="7" t="s">
        <v>1535</v>
      </c>
      <c r="L76" s="7"/>
      <c r="M76" s="7"/>
      <c r="N76" s="7" t="s">
        <v>402</v>
      </c>
      <c r="O76" s="7" t="s">
        <v>7</v>
      </c>
      <c r="P76" s="7" t="s">
        <v>1536</v>
      </c>
      <c r="Q76" s="7"/>
      <c r="R76" s="8" t="s">
        <v>4</v>
      </c>
      <c r="W76" s="11"/>
      <c r="X76" s="11"/>
      <c r="Y76" s="11"/>
      <c r="Z76" s="11"/>
      <c r="AA76" s="11"/>
      <c r="AB76" s="11"/>
    </row>
    <row r="77" spans="1:28">
      <c r="H77" s="35"/>
      <c r="I77" s="36"/>
      <c r="J77" s="36"/>
      <c r="K77" s="36"/>
      <c r="L77" s="36"/>
      <c r="M77" s="36"/>
      <c r="N77" s="36"/>
      <c r="O77" s="36"/>
      <c r="P77" s="36"/>
      <c r="Q77" s="36"/>
      <c r="R77" s="36"/>
      <c r="W77" s="11"/>
      <c r="X77" s="11"/>
      <c r="Y77" s="11"/>
      <c r="Z77" s="11"/>
      <c r="AA77" s="11"/>
      <c r="AB77" s="11"/>
    </row>
    <row r="78" spans="1:28">
      <c r="A78" s="30"/>
      <c r="H78" s="31"/>
      <c r="I78" s="11"/>
      <c r="J78" s="11"/>
      <c r="K78" s="32"/>
      <c r="L78" s="11"/>
      <c r="M78" s="11"/>
      <c r="N78" s="11"/>
      <c r="O78" s="11"/>
      <c r="P78" s="32"/>
      <c r="Q78" s="11"/>
      <c r="R78" s="11"/>
    </row>
    <row r="79" spans="1:28">
      <c r="A79" s="20" t="s">
        <v>1539</v>
      </c>
      <c r="H79" s="31"/>
      <c r="I79" s="11"/>
      <c r="J79" s="11"/>
      <c r="K79" s="32"/>
      <c r="L79" s="11"/>
      <c r="M79" s="11"/>
      <c r="N79" s="11"/>
      <c r="O79" s="11"/>
      <c r="P79" s="32"/>
      <c r="Q79" s="11"/>
      <c r="R79" s="11"/>
    </row>
    <row r="80" spans="1:28">
      <c r="A80" s="22" t="s">
        <v>1537</v>
      </c>
      <c r="B80" s="53">
        <f>R70</f>
        <v>270052</v>
      </c>
    </row>
    <row r="81" spans="1:18">
      <c r="A81" s="22" t="s">
        <v>1538</v>
      </c>
      <c r="B81" s="53">
        <f t="shared" ref="B81:B83" si="22">R71</f>
        <v>35560</v>
      </c>
    </row>
    <row r="82" spans="1:18">
      <c r="A82" s="22" t="s">
        <v>1532</v>
      </c>
      <c r="B82" s="53">
        <f t="shared" si="22"/>
        <v>161704.49122807017</v>
      </c>
      <c r="I82" s="14"/>
      <c r="J82" s="14"/>
      <c r="K82" s="14"/>
      <c r="L82" s="14"/>
      <c r="M82" s="14"/>
      <c r="N82" s="14"/>
      <c r="O82" s="14"/>
      <c r="P82" s="14"/>
      <c r="Q82" s="14"/>
      <c r="R82" s="14"/>
    </row>
    <row r="83" spans="1:18">
      <c r="A83" s="22" t="s">
        <v>1533</v>
      </c>
      <c r="B83" s="53">
        <f t="shared" si="22"/>
        <v>157682</v>
      </c>
    </row>
    <row r="84" spans="1:18">
      <c r="A84" s="22"/>
      <c r="B84" s="37"/>
      <c r="C84" s="22"/>
      <c r="D84" s="22"/>
    </row>
    <row r="85" spans="1:18">
      <c r="A85" s="22"/>
      <c r="B85" s="37"/>
      <c r="C85" s="22"/>
      <c r="D85" s="22"/>
    </row>
    <row r="86" spans="1:18">
      <c r="A86" s="22"/>
      <c r="B86" s="37"/>
      <c r="C86" s="22"/>
      <c r="D86" s="22"/>
    </row>
    <row r="87" spans="1:18">
      <c r="A87" s="22"/>
      <c r="B87" s="22"/>
      <c r="C87" s="22"/>
      <c r="D87" s="22"/>
    </row>
    <row r="88" spans="1:18">
      <c r="A88" s="22"/>
      <c r="B88" s="22"/>
      <c r="C88" s="22"/>
      <c r="D88" s="22"/>
    </row>
    <row r="89" spans="1:18">
      <c r="A89" s="20" t="s">
        <v>1425</v>
      </c>
    </row>
    <row r="91" spans="1:18">
      <c r="A91" s="58" t="s">
        <v>388</v>
      </c>
      <c r="B91" s="58" t="s">
        <v>389</v>
      </c>
      <c r="C91" s="58" t="s">
        <v>403</v>
      </c>
      <c r="D91" s="58" t="s">
        <v>1426</v>
      </c>
    </row>
    <row r="92" spans="1:18">
      <c r="A92" s="50">
        <v>6</v>
      </c>
      <c r="B92" s="51">
        <v>0.11</v>
      </c>
      <c r="C92" s="50" t="s">
        <v>392</v>
      </c>
      <c r="D92" s="44"/>
    </row>
    <row r="93" spans="1:18">
      <c r="A93" s="50">
        <v>13</v>
      </c>
      <c r="B93" s="51">
        <v>0.23</v>
      </c>
      <c r="C93" s="50" t="s">
        <v>393</v>
      </c>
      <c r="D93" s="44"/>
    </row>
    <row r="94" spans="1:18">
      <c r="A94" s="50">
        <v>32</v>
      </c>
      <c r="B94" s="51">
        <v>0.56000000000000005</v>
      </c>
      <c r="C94" s="50" t="s">
        <v>394</v>
      </c>
      <c r="D94" s="50"/>
    </row>
    <row r="95" spans="1:18">
      <c r="A95" s="50">
        <v>53</v>
      </c>
      <c r="B95" s="51">
        <v>0.93</v>
      </c>
      <c r="C95" s="50" t="s">
        <v>395</v>
      </c>
      <c r="D95" s="50"/>
    </row>
    <row r="96" spans="1:18">
      <c r="A96" s="50">
        <v>57</v>
      </c>
      <c r="B96" s="51">
        <v>1</v>
      </c>
      <c r="C96" s="50"/>
      <c r="D96" s="50"/>
    </row>
    <row r="97" spans="1:4">
      <c r="B97" s="15"/>
    </row>
    <row r="100" spans="1:4">
      <c r="A100" s="58" t="s">
        <v>388</v>
      </c>
      <c r="B100" s="58" t="s">
        <v>389</v>
      </c>
      <c r="C100" s="58" t="s">
        <v>403</v>
      </c>
      <c r="D100" s="20"/>
    </row>
    <row r="101" spans="1:4">
      <c r="A101" s="50">
        <f>A92</f>
        <v>6</v>
      </c>
      <c r="B101" s="54">
        <f>A101/A107</f>
        <v>0.10526315789473684</v>
      </c>
      <c r="C101" s="22" t="s">
        <v>1540</v>
      </c>
      <c r="D101" s="11"/>
    </row>
    <row r="102" spans="1:4">
      <c r="A102" s="50">
        <f>A93-A92</f>
        <v>7</v>
      </c>
      <c r="B102" s="54">
        <f>A102/A107</f>
        <v>0.12280701754385964</v>
      </c>
      <c r="C102" s="16" t="s">
        <v>1429</v>
      </c>
    </row>
    <row r="103" spans="1:4">
      <c r="A103" s="50">
        <f>A94-A93</f>
        <v>19</v>
      </c>
      <c r="B103" s="54">
        <f>A103/A107</f>
        <v>0.33333333333333331</v>
      </c>
      <c r="C103" s="16" t="s">
        <v>1430</v>
      </c>
    </row>
    <row r="104" spans="1:4">
      <c r="A104" s="50">
        <f>A95-A94</f>
        <v>21</v>
      </c>
      <c r="B104" s="54">
        <f>A104/A107</f>
        <v>0.36842105263157893</v>
      </c>
      <c r="C104" s="16" t="s">
        <v>1431</v>
      </c>
    </row>
    <row r="105" spans="1:4">
      <c r="A105" s="50">
        <f>A96-A95</f>
        <v>4</v>
      </c>
      <c r="B105" s="54">
        <f>A105/A107</f>
        <v>7.0175438596491224E-2</v>
      </c>
      <c r="C105" s="22" t="s">
        <v>1541</v>
      </c>
    </row>
    <row r="106" spans="1:4">
      <c r="A106" s="50"/>
      <c r="B106" s="50"/>
    </row>
    <row r="107" spans="1:4">
      <c r="A107" s="50">
        <f>SUM(A101:A105)</f>
        <v>57</v>
      </c>
      <c r="B107" s="51">
        <f>SUM(B101:B105)</f>
        <v>1</v>
      </c>
    </row>
    <row r="108" spans="1:4">
      <c r="B108" s="15"/>
    </row>
    <row r="111" spans="1:4">
      <c r="A111" s="58" t="s">
        <v>403</v>
      </c>
      <c r="B111" s="58" t="s">
        <v>388</v>
      </c>
    </row>
    <row r="112" spans="1:4">
      <c r="A112" s="22" t="s">
        <v>1542</v>
      </c>
      <c r="B112" s="50">
        <f>A101</f>
        <v>6</v>
      </c>
    </row>
    <row r="113" spans="1:7">
      <c r="A113" s="22" t="s">
        <v>1543</v>
      </c>
      <c r="B113" s="50">
        <f t="shared" ref="B113:B115" si="23">A102</f>
        <v>7</v>
      </c>
    </row>
    <row r="114" spans="1:7">
      <c r="A114" s="22" t="s">
        <v>1544</v>
      </c>
      <c r="B114" s="50">
        <f t="shared" si="23"/>
        <v>19</v>
      </c>
    </row>
    <row r="115" spans="1:7">
      <c r="A115" s="22" t="s">
        <v>1545</v>
      </c>
      <c r="B115" s="50">
        <f t="shared" si="23"/>
        <v>21</v>
      </c>
    </row>
    <row r="116" spans="1:7">
      <c r="A116" s="22" t="s">
        <v>1547</v>
      </c>
      <c r="B116" s="50">
        <f>A105</f>
        <v>4</v>
      </c>
    </row>
    <row r="117" spans="1:7">
      <c r="B117" s="50"/>
    </row>
    <row r="118" spans="1:7">
      <c r="B118" s="50">
        <f>SUM(B112:B116)</f>
        <v>57</v>
      </c>
    </row>
    <row r="122" spans="1:7">
      <c r="A122" t="s">
        <v>1565</v>
      </c>
      <c r="G122" t="s">
        <v>1565</v>
      </c>
    </row>
    <row r="123" spans="1:7">
      <c r="A123" t="s">
        <v>1566</v>
      </c>
      <c r="G123" t="s">
        <v>1566</v>
      </c>
    </row>
    <row r="124" spans="1:7">
      <c r="A124" s="20" t="s">
        <v>1564</v>
      </c>
      <c r="G124" s="20" t="s">
        <v>1546</v>
      </c>
    </row>
    <row r="151" spans="1:7">
      <c r="A151" s="20" t="s">
        <v>1457</v>
      </c>
      <c r="G151" s="20" t="s">
        <v>1457</v>
      </c>
    </row>
    <row r="153" spans="1:7">
      <c r="B153" s="15"/>
    </row>
    <row r="156" spans="1:7">
      <c r="A156" s="58" t="s">
        <v>403</v>
      </c>
      <c r="B156" s="58" t="s">
        <v>388</v>
      </c>
      <c r="C156" s="58" t="s">
        <v>1588</v>
      </c>
    </row>
    <row r="157" spans="1:7">
      <c r="A157" s="22" t="s">
        <v>1548</v>
      </c>
      <c r="B157" s="50">
        <f>A101</f>
        <v>6</v>
      </c>
      <c r="C157" s="54">
        <f>B157/B163</f>
        <v>0.10526315789473684</v>
      </c>
    </row>
    <row r="158" spans="1:7">
      <c r="A158" s="22" t="s">
        <v>1549</v>
      </c>
      <c r="B158" s="50">
        <f t="shared" ref="B158:B160" si="24">A102</f>
        <v>7</v>
      </c>
      <c r="C158" s="54">
        <f>B158/B163</f>
        <v>0.12280701754385964</v>
      </c>
    </row>
    <row r="159" spans="1:7">
      <c r="A159" s="22" t="s">
        <v>1550</v>
      </c>
      <c r="B159" s="50">
        <f t="shared" si="24"/>
        <v>19</v>
      </c>
      <c r="C159" s="54">
        <f>B159/B163</f>
        <v>0.33333333333333331</v>
      </c>
    </row>
    <row r="160" spans="1:7">
      <c r="A160" s="22" t="s">
        <v>1551</v>
      </c>
      <c r="B160" s="50">
        <f t="shared" si="24"/>
        <v>21</v>
      </c>
      <c r="C160" s="54">
        <f>B160/B163</f>
        <v>0.36842105263157893</v>
      </c>
    </row>
    <row r="161" spans="1:3">
      <c r="A161" s="22" t="s">
        <v>1552</v>
      </c>
      <c r="B161" s="50">
        <f>A105</f>
        <v>4</v>
      </c>
      <c r="C161" s="54">
        <f>B161/B163</f>
        <v>7.0175438596491224E-2</v>
      </c>
    </row>
    <row r="162" spans="1:3">
      <c r="B162" s="50"/>
      <c r="C162" s="50"/>
    </row>
    <row r="163" spans="1:3">
      <c r="B163" s="50">
        <f>SUM(B157:B161)</f>
        <v>57</v>
      </c>
      <c r="C163" s="54">
        <f>SUM(C157:C161)</f>
        <v>1</v>
      </c>
    </row>
    <row r="186" spans="2:2">
      <c r="B186" s="15"/>
    </row>
    <row r="195" spans="1:2">
      <c r="A195" s="58" t="s">
        <v>403</v>
      </c>
      <c r="B195" s="58" t="s">
        <v>389</v>
      </c>
    </row>
    <row r="196" spans="1:2">
      <c r="A196" s="22" t="s">
        <v>1467</v>
      </c>
      <c r="B196" s="55">
        <v>3.663003663003663E-3</v>
      </c>
    </row>
    <row r="197" spans="1:2">
      <c r="A197" s="22" t="s">
        <v>1468</v>
      </c>
      <c r="B197" s="55">
        <v>3.663003663003663E-3</v>
      </c>
    </row>
    <row r="198" spans="1:2">
      <c r="A198" s="22" t="s">
        <v>1469</v>
      </c>
      <c r="B198" s="55">
        <v>2.9304029304029304E-2</v>
      </c>
    </row>
    <row r="199" spans="1:2">
      <c r="A199" s="22" t="s">
        <v>1470</v>
      </c>
      <c r="B199" s="55">
        <v>4.3956043956043959E-2</v>
      </c>
    </row>
    <row r="200" spans="1:2">
      <c r="A200" s="22" t="s">
        <v>1471</v>
      </c>
      <c r="B200" s="55">
        <v>0.1391941391941392</v>
      </c>
    </row>
    <row r="201" spans="1:2">
      <c r="A201" s="22" t="s">
        <v>1472</v>
      </c>
      <c r="B201" s="55">
        <v>0.27106227106227104</v>
      </c>
    </row>
    <row r="202" spans="1:2">
      <c r="A202" s="22" t="s">
        <v>1473</v>
      </c>
      <c r="B202" s="55">
        <v>5.4945054945054944E-2</v>
      </c>
    </row>
    <row r="203" spans="1:2">
      <c r="A203" s="22" t="s">
        <v>1474</v>
      </c>
      <c r="B203" s="55">
        <v>8.0586080586080591E-2</v>
      </c>
    </row>
    <row r="204" spans="1:2">
      <c r="A204" s="22" t="s">
        <v>1475</v>
      </c>
      <c r="B204" s="55">
        <v>7.3260073260073263E-2</v>
      </c>
    </row>
    <row r="205" spans="1:2">
      <c r="A205" s="22" t="s">
        <v>1476</v>
      </c>
      <c r="B205" s="55">
        <v>9.8901098901098897E-2</v>
      </c>
    </row>
    <row r="206" spans="1:2">
      <c r="A206" s="22" t="s">
        <v>1477</v>
      </c>
      <c r="B206" s="55">
        <v>7.6923076923076927E-2</v>
      </c>
    </row>
    <row r="207" spans="1:2">
      <c r="A207" s="22" t="s">
        <v>1478</v>
      </c>
      <c r="B207" s="55">
        <v>0.12454212454212454</v>
      </c>
    </row>
    <row r="208" spans="1:2">
      <c r="B208" s="50"/>
    </row>
    <row r="209" spans="2:2">
      <c r="B209" s="55">
        <f>SUM(B196:B207)</f>
        <v>1</v>
      </c>
    </row>
  </sheetData>
  <sortState ref="A6:AB62">
    <sortCondition descending="1" ref="R6:R62"/>
    <sortCondition descending="1" ref="I6:I62"/>
  </sortState>
  <mergeCells count="1">
    <mergeCell ref="A5:S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2009-MOD-PRINT - EARNINGS SORT</vt:lpstr>
      <vt:lpstr>2009-MOD-PRINT - NAME SORT</vt:lpstr>
      <vt:lpstr>2009-MOD-PRINT - POSITION SORT</vt:lpstr>
      <vt:lpstr>2009 - ONE HEADER-EARNINGS SORT</vt:lpstr>
      <vt:lpstr>2009 - ONE HEADER-NAME SORT</vt:lpstr>
      <vt:lpstr>2009 - ONE HEADER-POSITION SORT</vt:lpstr>
      <vt:lpstr>2009 - MOD</vt:lpstr>
      <vt:lpstr>2009 - MOD-FIRE &amp; POLICE</vt:lpstr>
      <vt:lpstr>2009 - MOD-FIRE</vt:lpstr>
      <vt:lpstr>2009 - MOD-POLICE</vt:lpstr>
      <vt:lpstr>El Segundo $100K+ Pensions - AS</vt:lpstr>
      <vt:lpstr>El Segundo $100K+ Pensions - NS</vt:lpstr>
    </vt:vector>
  </TitlesOfParts>
  <Company>El Segundo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2009 El Segundo, California Full-Time Permanent City Employee Earnings</dc:title>
  <dc:subject>2009 El Segundo, California Full-Time Permanent City Employee Earnings</dc:subject>
  <dc:creator>El Segundo</dc:creator>
  <dc:description>Additional columns,  calculations, and graphs added by former El Segundo City Councilmember Michael D. Robbins, PublicSafetyProject.org
Copyright © 2010. Permission granted to reproduce with attribution.</dc:description>
  <cp:lastModifiedBy>windows7</cp:lastModifiedBy>
  <cp:lastPrinted>2010-09-06T00:55:50Z</cp:lastPrinted>
  <dcterms:created xsi:type="dcterms:W3CDTF">2010-08-03T18:12:39Z</dcterms:created>
  <dcterms:modified xsi:type="dcterms:W3CDTF">2010-09-07T15:10:55Z</dcterms:modified>
  <cp:contentStatus>Public Record Data</cp:contentStatus>
</cp:coreProperties>
</file>